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9320" windowHeight="7635" activeTab="0"/>
  </bookViews>
  <sheets>
    <sheet name="титул" sheetId="1" r:id="rId1"/>
    <sheet name="план" sheetId="2" r:id="rId2"/>
    <sheet name="1" sheetId="3" state="hidden" r:id="rId3"/>
    <sheet name="2а" sheetId="4" state="hidden" r:id="rId4"/>
    <sheet name="2б" sheetId="5" state="hidden" r:id="rId5"/>
    <sheet name="3" sheetId="6" state="hidden" r:id="rId6"/>
    <sheet name="4а" sheetId="7" state="hidden" r:id="rId7"/>
    <sheet name="4б" sheetId="8" state="hidden" r:id="rId8"/>
  </sheets>
  <definedNames>
    <definedName name="_xlnm._FilterDatabase" localSheetId="1" hidden="1">'план'!$C$1:$C$266</definedName>
    <definedName name="_xlnm.Print_Area" localSheetId="2">'1'!$A$1:$U$27</definedName>
    <definedName name="_xlnm.Print_Area" localSheetId="3">'2а'!$A$1:$U$33</definedName>
    <definedName name="_xlnm.Print_Area" localSheetId="4">'2б'!$A$1:$U$39</definedName>
    <definedName name="_xlnm.Print_Area" localSheetId="5">'3'!$A$1:$U$32</definedName>
    <definedName name="_xlnm.Print_Area" localSheetId="6">'4а'!$A$1:$U$31</definedName>
    <definedName name="_xlnm.Print_Area" localSheetId="7">'4б'!$A$1:$U$27</definedName>
    <definedName name="_xlnm.Print_Area" localSheetId="1">'план'!$A$1:$S$230</definedName>
    <definedName name="_xlnm.Print_Area" localSheetId="0">'титул'!$A$1:$BA$35</definedName>
  </definedNames>
  <calcPr fullCalcOnLoad="1"/>
</workbook>
</file>

<file path=xl/sharedStrings.xml><?xml version="1.0" encoding="utf-8"?>
<sst xmlns="http://schemas.openxmlformats.org/spreadsheetml/2006/main" count="1056" uniqueCount="306">
  <si>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</si>
  <si>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</si>
  <si>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</si>
  <si>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</si>
  <si>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</si>
  <si>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</si>
  <si>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</si>
  <si>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</si>
  <si>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</si>
  <si>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</si>
  <si>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</si>
  <si>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</si>
  <si>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</si>
  <si>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</si>
  <si>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</si>
  <si>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Донбаська державна машинобудівна академія</t>
  </si>
  <si>
    <t>С</t>
  </si>
  <si>
    <t>Практика</t>
  </si>
  <si>
    <t>П</t>
  </si>
  <si>
    <t>К</t>
  </si>
  <si>
    <t>Дипломне проектування</t>
  </si>
  <si>
    <t>Всього</t>
  </si>
  <si>
    <t>№ п/п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</si>
  <si>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</si>
  <si>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</si>
  <si>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</si>
  <si>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</si>
  <si>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</si>
  <si>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</si>
  <si>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</si>
  <si>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</si>
  <si>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</si>
  <si>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</si>
  <si>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</si>
  <si>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</si>
  <si>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</si>
  <si>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Політична економія</t>
  </si>
  <si>
    <t>Мікроекономіка</t>
  </si>
  <si>
    <t>Макроекономіка</t>
  </si>
  <si>
    <t>Статистика</t>
  </si>
  <si>
    <t>Історія економіки та економічної думки</t>
  </si>
  <si>
    <t>Математика для економістів</t>
  </si>
  <si>
    <t>Бухгалтерський облік</t>
  </si>
  <si>
    <t>Регіональна економіка</t>
  </si>
  <si>
    <t>Бухгалтерський облік (курсова робота)</t>
  </si>
  <si>
    <t>Фінанси підприємств</t>
  </si>
  <si>
    <t>Кількість заліків</t>
  </si>
  <si>
    <t>Фінансовий аналіз</t>
  </si>
  <si>
    <t>на базі ВНЗ 1 рівня</t>
  </si>
  <si>
    <t>на базі академії</t>
  </si>
  <si>
    <t>Фінансова діяльність суб'єктів підприємництва</t>
  </si>
  <si>
    <t>Переддипломна практика</t>
  </si>
  <si>
    <t>Фінанси</t>
  </si>
  <si>
    <t>Фінанси (курсова робота)</t>
  </si>
  <si>
    <t>Разом: у т.ч. на базі ВНЗ 1 рівня</t>
  </si>
  <si>
    <t>Соціологія</t>
  </si>
  <si>
    <t>Практичне навчання на виробництві</t>
  </si>
  <si>
    <t xml:space="preserve">Економіко-математичні методи та  моделі (економетрика) </t>
  </si>
  <si>
    <t>-</t>
  </si>
  <si>
    <t>Технологічна практика на базі ВНЗ 1 рівня</t>
  </si>
  <si>
    <t>Ознайомча практика на базі ВНЗ 1 рівня</t>
  </si>
  <si>
    <t>Захист дипломної роботи</t>
  </si>
  <si>
    <t>Т/П/Д</t>
  </si>
  <si>
    <t>Курс.робота</t>
  </si>
  <si>
    <t>Кількість кредитів ECTS</t>
  </si>
  <si>
    <t xml:space="preserve">Кількість годин </t>
  </si>
  <si>
    <t>Самостійна робота</t>
  </si>
  <si>
    <t xml:space="preserve">1.1.  Гуманітарні та соціально-економічні дисципліни  </t>
  </si>
  <si>
    <t>1.3 Дисципліни загально-професійної підготовки</t>
  </si>
  <si>
    <t>2. ВИБІРКОВІ НАВЧАЛЬНІ ДИСЦИПЛІНИ</t>
  </si>
  <si>
    <t>І . ГРАФІК НАВЧАЛЬНОГО ПРОЦЕСУ</t>
  </si>
  <si>
    <t>Т</t>
  </si>
  <si>
    <t xml:space="preserve">1.2. Цикл  природничо-наукової та загально-економічної підготовки </t>
  </si>
  <si>
    <t>Разом нормативна  частина:</t>
  </si>
  <si>
    <t>Разом нормативна  частина на базі ВНЗ 1 рівня:</t>
  </si>
  <si>
    <t>Разом нормативна  частина на базі академії:</t>
  </si>
  <si>
    <t>Разом п.1.2: у т.ч. на базі академії</t>
  </si>
  <si>
    <t>Разом п.1.3: у т.ч. на базі академії</t>
  </si>
  <si>
    <t>Разом: у т.ч. на базі академії</t>
  </si>
  <si>
    <t>Разом вибіркова частина:</t>
  </si>
  <si>
    <t>Разом вибіркова частина у т. ч. на базі ВНЗ 1 рівня:</t>
  </si>
  <si>
    <t>Разом вибіркова частина на базі академії:</t>
  </si>
  <si>
    <t>Разом на базі ВНЗ 1 рівня</t>
  </si>
  <si>
    <t>Загальна кількість на базі академії:</t>
  </si>
  <si>
    <t>Міністерство освіти і науки України</t>
  </si>
  <si>
    <t>Срок навчання - 2 роки</t>
  </si>
  <si>
    <t xml:space="preserve">ІНТЕГРОВАННИЙ  НАВЧАЛЬНИЙ ПЛАН 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</si>
  <si>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</si>
  <si>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</si>
  <si>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</si>
  <si>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</si>
  <si>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</si>
  <si>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</si>
  <si>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</si>
  <si>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</si>
  <si>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</si>
  <si>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95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</si>
  <si>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</si>
  <si>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Інформатика </t>
  </si>
  <si>
    <t>ісп.</t>
  </si>
  <si>
    <t>Історія України на базі ВНЗ 1 рівня</t>
  </si>
  <si>
    <t>Історія української культури</t>
  </si>
  <si>
    <t xml:space="preserve">                  на базі ВНЗ 1 рівня</t>
  </si>
  <si>
    <t xml:space="preserve">                  на базі академії</t>
  </si>
  <si>
    <t>Українська мова (за проф.спр.) на базі ВНЗ 1 рівня</t>
  </si>
  <si>
    <t>Філософія</t>
  </si>
  <si>
    <t>Разом п.1.1.: у т.ч. на базі академії</t>
  </si>
  <si>
    <t>Фізичне виховання</t>
  </si>
  <si>
    <t>с*</t>
  </si>
  <si>
    <t>Примітка:  ф* / с* - секційні заняття (факультатив)</t>
  </si>
  <si>
    <t>2</t>
  </si>
  <si>
    <t>1уск</t>
  </si>
  <si>
    <t>2уск</t>
  </si>
  <si>
    <t>Держ. атест</t>
  </si>
  <si>
    <t xml:space="preserve"> Курс.проект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</si>
  <si>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</si>
  <si>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</si>
  <si>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</si>
  <si>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</si>
  <si>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</si>
  <si>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</si>
  <si>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</si>
  <si>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</si>
  <si>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</si>
  <si>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</si>
  <si>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</si>
  <si>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</si>
  <si>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</si>
  <si>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</si>
  <si>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</si>
  <si>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1.3.4</t>
  </si>
  <si>
    <t>1.3.5</t>
  </si>
  <si>
    <t>1.3.7</t>
  </si>
  <si>
    <t>1.3.8</t>
  </si>
  <si>
    <t>1.3.9</t>
  </si>
  <si>
    <t>1.3.10</t>
  </si>
  <si>
    <t>1.3.11</t>
  </si>
  <si>
    <t>1.3.12</t>
  </si>
  <si>
    <t>1.3.13</t>
  </si>
  <si>
    <t>1.3.15</t>
  </si>
  <si>
    <t>1.3.16</t>
  </si>
  <si>
    <t>1.3.17</t>
  </si>
  <si>
    <t>1.3.18</t>
  </si>
  <si>
    <t>1.3.19</t>
  </si>
  <si>
    <t>3.1</t>
  </si>
  <si>
    <t>3.2</t>
  </si>
  <si>
    <t>3.3</t>
  </si>
  <si>
    <t>3.4</t>
  </si>
  <si>
    <t>4.1</t>
  </si>
  <si>
    <t>2.1.2.3</t>
  </si>
  <si>
    <t>2.1.2.4</t>
  </si>
  <si>
    <t>2.1.2.5</t>
  </si>
  <si>
    <t>2.1.2.6</t>
  </si>
  <si>
    <t>2.1.2.7</t>
  </si>
  <si>
    <t>2.1.2.8</t>
  </si>
  <si>
    <t>2.1.2.9</t>
  </si>
  <si>
    <t>1.1.6</t>
  </si>
  <si>
    <t>1.2.1.1</t>
  </si>
  <si>
    <t>1.2.4.1</t>
  </si>
  <si>
    <t>1.2.7.1</t>
  </si>
  <si>
    <t>1.3.1.1</t>
  </si>
  <si>
    <t>1.3.4.1</t>
  </si>
  <si>
    <t>1.3.5.1</t>
  </si>
  <si>
    <t>1.3.7.1</t>
  </si>
  <si>
    <t>1.3.12.1</t>
  </si>
  <si>
    <t>1.3.13.1</t>
  </si>
  <si>
    <t>1.3.14.1</t>
  </si>
  <si>
    <t>1.3.15.1</t>
  </si>
  <si>
    <t>1.3.16.1</t>
  </si>
  <si>
    <t>1.3.17.1</t>
  </si>
  <si>
    <t>3 .Практична підготовка</t>
  </si>
  <si>
    <t>4.Державна атестація</t>
  </si>
  <si>
    <t>2.1.2.3.1</t>
  </si>
  <si>
    <t>2.1.2.6.1</t>
  </si>
  <si>
    <t>2.1.2.8.1</t>
  </si>
  <si>
    <t xml:space="preserve">        КІЛЬКІСТЬ ГОДИН НА ТИЖДЕНЬ (факт)</t>
  </si>
  <si>
    <t xml:space="preserve">                                                              КІЛЬКІСТЬ ГОДИН НА ТИЖДЕНЬ</t>
  </si>
  <si>
    <t xml:space="preserve">Іноземна мова (за проф.спр.) </t>
  </si>
  <si>
    <t>1 курс</t>
  </si>
  <si>
    <t>2 курс</t>
  </si>
  <si>
    <t>1.2.6.1</t>
  </si>
  <si>
    <t>Основи охорони праці та безпека життєдіяльності</t>
  </si>
  <si>
    <t>1.3.2.1</t>
  </si>
  <si>
    <t>1.3.2.2</t>
  </si>
  <si>
    <t>1.3.4.2</t>
  </si>
  <si>
    <t>1.3.14</t>
  </si>
  <si>
    <t>2.1 Дисципліни соціально-гуманітарного циклу (факультативні)</t>
  </si>
  <si>
    <t>2.3 Дисципліни професійної підготовки</t>
  </si>
  <si>
    <t>2.3.1</t>
  </si>
  <si>
    <t>2.3.1.1</t>
  </si>
  <si>
    <t>2.3.2</t>
  </si>
  <si>
    <t>2.3.2.1</t>
  </si>
  <si>
    <t>Разом п. 2.3:</t>
  </si>
  <si>
    <t>Разом п.2.3 на базі академії</t>
  </si>
  <si>
    <t>2.2 Дисципліни природничо-наукової та загально-економічної підготовки</t>
  </si>
  <si>
    <t>1.3.18.1</t>
  </si>
  <si>
    <t>на базі ВНЗ 1 рівня -Безпека життедіяльностя</t>
  </si>
  <si>
    <t>на базі ВНЗ 1 рівня - Охорона праці</t>
  </si>
  <si>
    <t>1. ОБОВ'ЯЗКОВІ НАВЧАЛЬНІ  ДИСЦИПЛІНИ</t>
  </si>
  <si>
    <t>24+8 по 18 год</t>
  </si>
  <si>
    <t>58+8по 18 год</t>
  </si>
  <si>
    <t>8 по 12 год. + 3</t>
  </si>
  <si>
    <t>1</t>
  </si>
  <si>
    <t>43</t>
  </si>
  <si>
    <t>13</t>
  </si>
  <si>
    <t xml:space="preserve">       II. ЗВЕДЕНІ ДАНІ ПРО БЮДЖЕТ ЧАСУ, тижні                                                              ІІІ. ПРАКТИКА                                             IV. ДЕРЖАВНА АТЕСТАЦІЯ</t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</si>
  <si>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</si>
  <si>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t xml:space="preserve">Маркетинг </t>
  </si>
  <si>
    <t>ф*</t>
  </si>
  <si>
    <t>2+с*</t>
  </si>
  <si>
    <t>Вступ до навчального  процесу</t>
  </si>
  <si>
    <t>1.3.6</t>
  </si>
  <si>
    <t>1.3.6.1</t>
  </si>
  <si>
    <t>1.3.9.1</t>
  </si>
  <si>
    <t>1.3.11.1</t>
  </si>
  <si>
    <t>1.3.16.2</t>
  </si>
  <si>
    <t>1.3.16.3</t>
  </si>
  <si>
    <r>
      <t xml:space="preserve">спеціальність:  </t>
    </r>
    <r>
      <rPr>
        <b/>
        <sz val="20"/>
        <rFont val="Times New Roman"/>
        <family val="1"/>
      </rPr>
      <t>076 Підприємництво, торгвіля та біржова діяльність</t>
    </r>
  </si>
  <si>
    <t>Основи підприємницької діяльності</t>
  </si>
  <si>
    <t>Ціноутворення</t>
  </si>
  <si>
    <t>Комерційна діяльність</t>
  </si>
  <si>
    <t>Біржова діяльність</t>
  </si>
  <si>
    <t>Електронна комерція</t>
  </si>
  <si>
    <t>Інтернет торгівля</t>
  </si>
  <si>
    <t>Соціальна відповідальність, етика бізнесу та ділове партнерство</t>
  </si>
  <si>
    <t>Гроші і кредит</t>
  </si>
  <si>
    <t>Економіка праці й соціально-трудові відносини</t>
  </si>
  <si>
    <t>Міжнародна економіка</t>
  </si>
  <si>
    <t>Податкова система</t>
  </si>
  <si>
    <t xml:space="preserve">Економічний аналіз </t>
  </si>
  <si>
    <t>Торговельне підприємництво</t>
  </si>
  <si>
    <t>Інформаційні системи і технології у фінансах і підприємництві</t>
  </si>
  <si>
    <t>Бізнес-стратегія</t>
  </si>
  <si>
    <t>Страхування</t>
  </si>
  <si>
    <t>Економічні та фінансові ризики</t>
  </si>
  <si>
    <t>Бюджетування і контролінг</t>
  </si>
  <si>
    <t>Бізнес-моделювання</t>
  </si>
  <si>
    <t>Міжнародні стандарти фінансової звітності</t>
  </si>
  <si>
    <t>Програмне забезпечення обробки фінансово-облікової інформації (Audit Expert 4 Tutorial)</t>
  </si>
  <si>
    <t>Конкурентоспроможність</t>
  </si>
  <si>
    <t>Бізнес-планування підприємницької діяльності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</si>
  <si>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</si>
  <si>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</si>
  <si>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</si>
  <si>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Ректор ________________________</t>
  </si>
  <si>
    <t>(Ковальов В.Д.)</t>
  </si>
  <si>
    <t>Кваліфікація:  бакалавр з підприємництва, торгівлі та біржової діяльності</t>
  </si>
  <si>
    <t>Правознавство та господарське законодавство</t>
  </si>
  <si>
    <t>Політологія</t>
  </si>
  <si>
    <t>1.1.6.1</t>
  </si>
  <si>
    <t>1.1.7</t>
  </si>
  <si>
    <t>1.1.8</t>
  </si>
  <si>
    <t>2.1.2.7.1</t>
  </si>
  <si>
    <t>2.1.2.5.1</t>
  </si>
  <si>
    <r>
      <t xml:space="preserve">форма навчання:     </t>
    </r>
    <r>
      <rPr>
        <b/>
        <sz val="20"/>
        <rFont val="Times New Roman"/>
        <family val="1"/>
      </rPr>
      <t xml:space="preserve">   денна  зі скороченим терміном навчання</t>
    </r>
  </si>
  <si>
    <t>Фінансовий аналіз (курсова робота) або Бізнес-планування підприємницької діяльності (курсова робота)</t>
  </si>
  <si>
    <t>2а</t>
  </si>
  <si>
    <t>2б</t>
  </si>
  <si>
    <t>4а</t>
  </si>
  <si>
    <t>4б</t>
  </si>
  <si>
    <t>Розподіл за семестрами</t>
  </si>
  <si>
    <t>2б д</t>
  </si>
  <si>
    <t>4а фд*</t>
  </si>
  <si>
    <t>семестр</t>
  </si>
  <si>
    <t>Семестр</t>
  </si>
  <si>
    <t>ПК</t>
  </si>
  <si>
    <t>3 семестр</t>
  </si>
  <si>
    <t>4а семестр</t>
  </si>
  <si>
    <t>" 29 "  березня 2018 р.</t>
  </si>
  <si>
    <t xml:space="preserve">V. План навчального процесу на 2018/2019навчальний рік </t>
  </si>
  <si>
    <t>Курсові роботи у 4а, 4б семестрі</t>
  </si>
  <si>
    <t>протокол №    8</t>
  </si>
  <si>
    <t>проследить за єтими дисциплинами</t>
  </si>
  <si>
    <t xml:space="preserve"> 4б</t>
  </si>
  <si>
    <t>блок 1.1</t>
  </si>
  <si>
    <t>єкзамен</t>
  </si>
  <si>
    <t>зачет</t>
  </si>
  <si>
    <t>к.р.</t>
  </si>
  <si>
    <t>блок 1.2</t>
  </si>
  <si>
    <t>блок 1.3</t>
  </si>
  <si>
    <t>блок 2.1</t>
  </si>
  <si>
    <t>практика - зачет</t>
  </si>
  <si>
    <t>итого</t>
  </si>
  <si>
    <t>А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</si>
  <si>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</si>
  <si>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Екзаменаційна сесія та проміжний контроль</t>
  </si>
  <si>
    <t>10</t>
  </si>
  <si>
    <t>2+48 год*</t>
  </si>
  <si>
    <t>Екологія на базі ВНЗ 1 рівня</t>
  </si>
  <si>
    <t>1.2.8</t>
  </si>
  <si>
    <t>1.2.8.1</t>
  </si>
  <si>
    <t>1.2.9</t>
  </si>
  <si>
    <t>1.2.9.1</t>
  </si>
  <si>
    <t>залік</t>
  </si>
  <si>
    <t>1.2.3.1</t>
  </si>
  <si>
    <t xml:space="preserve">          Філософія        на базі академії</t>
  </si>
  <si>
    <t>викладач</t>
  </si>
  <si>
    <t xml:space="preserve"> Кількість годин</t>
  </si>
  <si>
    <t xml:space="preserve">ПТ-18-1т, 2а семестр, 2018/2019навчальний рік </t>
  </si>
  <si>
    <t xml:space="preserve">ПТ-18-1т,  1 семестр, 2018/2019навчальний рік </t>
  </si>
  <si>
    <t xml:space="preserve">ПТ-18-1т, 2б семестр, 2018/2019навчальний рік </t>
  </si>
  <si>
    <t xml:space="preserve">ПТ-17-1т, 3 семестр, 2018/2019навчальний рік </t>
  </si>
  <si>
    <t xml:space="preserve">ПТ-17-1т, 4а семестр, 2018/2019навчальний рік </t>
  </si>
  <si>
    <t xml:space="preserve">Фінансовий аналіз (курсова робота) </t>
  </si>
  <si>
    <t xml:space="preserve">ПТ-17-1т, 4б семестр, 2018/2019навчальний рік </t>
  </si>
  <si>
    <t>Фінансовий аналіз (курсова робота)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</si>
</sst>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_-;\-* #,##0.0_-;\ &quot;&quot;_-;_-@_-"/>
    <numFmt numFmtId="184" formatCode="#,##0.0;\-* #,##0.0_-;\ &quot;&quot;_-;_-@_-"/>
    <numFmt numFmtId="185" formatCode="#,##0.0_ ;\-#,##0.0\ "/>
    <numFmt numFmtId="186" formatCode="#,##0_ ;\-#,##0\ "/>
    <numFmt numFmtId="187" formatCode="0.E+00"/>
    <numFmt numFmtId="188" formatCode="#,##0.00_ ;\-#,##0.00\ "/>
    <numFmt numFmtId="189" formatCode="#,##0.00;\-* #,##0.00_-;\ &quot;&quot;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_-;\-* #,##0_-;\ _-;_-@_-"/>
    <numFmt numFmtId="199" formatCode="#,##0;\-* #,##0_-;\ _-;_-@_-"/>
    <numFmt numFmtId="200" formatCode="0.000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color indexed="8"/>
      <name val="Times New Roman"/>
      <family val="1"/>
    </font>
    <font>
      <sz val="12"/>
      <name val="Arial Cyr"/>
      <family val="2"/>
    </font>
    <font>
      <sz val="16"/>
      <color indexed="8"/>
      <name val="Arial Cyr"/>
      <family val="2"/>
    </font>
    <font>
      <b/>
      <sz val="10"/>
      <name val="Times New Roman"/>
      <family val="1"/>
    </font>
    <font>
      <b/>
      <i/>
      <sz val="10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1"/>
      <name val="Arial Cyr"/>
      <family val="0"/>
    </font>
    <font>
      <sz val="12"/>
      <color indexed="30"/>
      <name val="Times New Roman"/>
      <family val="1"/>
    </font>
    <font>
      <sz val="13"/>
      <color indexed="30"/>
      <name val="Arial"/>
      <family val="2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/>
      <right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3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3" borderId="1" applyNumberFormat="0" applyAlignment="0" applyProtection="0"/>
    <xf numFmtId="0" fontId="70" fillId="24" borderId="2" applyNumberFormat="0" applyAlignment="0" applyProtection="0"/>
    <xf numFmtId="0" fontId="71" fillId="24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5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5" borderId="7" applyNumberFormat="0" applyAlignment="0" applyProtection="0"/>
    <xf numFmtId="0" fontId="16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9" borderId="0" applyNumberFormat="0" applyBorder="0" applyAlignment="0" applyProtection="0"/>
  </cellStyleXfs>
  <cellXfs count="1404">
    <xf numFmtId="0" fontId="0" fillId="0" borderId="0" xfId="0" applyAlignment="1">
      <alignment/>
    </xf>
    <xf numFmtId="0" fontId="3" fillId="0" borderId="0" xfId="54" applyFont="1">
      <alignment/>
      <protection/>
    </xf>
    <xf numFmtId="0" fontId="25" fillId="0" borderId="0" xfId="54" applyFont="1" applyAlignment="1">
      <alignment horizontal="center" vertical="center"/>
      <protection/>
    </xf>
    <xf numFmtId="0" fontId="27" fillId="0" borderId="0" xfId="54" applyFont="1" applyAlignment="1">
      <alignment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 wrapText="1"/>
      <protection/>
    </xf>
    <xf numFmtId="0" fontId="29" fillId="0" borderId="0" xfId="54" applyFont="1" applyBorder="1" applyAlignment="1">
      <alignment horizontal="left"/>
      <protection/>
    </xf>
    <xf numFmtId="0" fontId="29" fillId="0" borderId="0" xfId="54" applyFont="1" applyBorder="1" applyAlignment="1">
      <alignment horizontal="left" wrapText="1"/>
      <protection/>
    </xf>
    <xf numFmtId="0" fontId="4" fillId="0" borderId="0" xfId="54" applyFont="1">
      <alignment/>
      <protection/>
    </xf>
    <xf numFmtId="0" fontId="4" fillId="0" borderId="0" xfId="54" applyFont="1" applyBorder="1" applyAlignment="1">
      <alignment horizontal="left"/>
      <protection/>
    </xf>
    <xf numFmtId="0" fontId="2" fillId="0" borderId="0" xfId="54" applyFont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80" fontId="3" fillId="24" borderId="0" xfId="0" applyNumberFormat="1" applyFont="1" applyFill="1" applyBorder="1" applyAlignment="1" applyProtection="1">
      <alignment vertical="center"/>
      <protection/>
    </xf>
    <xf numFmtId="180" fontId="3" fillId="24" borderId="0" xfId="0" applyNumberFormat="1" applyFont="1" applyFill="1" applyBorder="1" applyAlignment="1" applyProtection="1">
      <alignment vertical="center"/>
      <protection/>
    </xf>
    <xf numFmtId="180" fontId="8" fillId="24" borderId="0" xfId="0" applyNumberFormat="1" applyFont="1" applyFill="1" applyBorder="1" applyAlignment="1" applyProtection="1">
      <alignment vertical="center"/>
      <protection/>
    </xf>
    <xf numFmtId="180" fontId="4" fillId="24" borderId="0" xfId="0" applyNumberFormat="1" applyFont="1" applyFill="1" applyBorder="1" applyAlignment="1" applyProtection="1">
      <alignment vertical="center"/>
      <protection/>
    </xf>
    <xf numFmtId="180" fontId="5" fillId="24" borderId="0" xfId="0" applyNumberFormat="1" applyFont="1" applyFill="1" applyBorder="1" applyAlignment="1" applyProtection="1">
      <alignment vertical="center"/>
      <protection/>
    </xf>
    <xf numFmtId="180" fontId="3" fillId="30" borderId="0" xfId="0" applyNumberFormat="1" applyFont="1" applyFill="1" applyBorder="1" applyAlignment="1" applyProtection="1">
      <alignment vertical="center"/>
      <protection/>
    </xf>
    <xf numFmtId="180" fontId="3" fillId="30" borderId="0" xfId="0" applyNumberFormat="1" applyFont="1" applyFill="1" applyBorder="1" applyAlignment="1" applyProtection="1">
      <alignment vertical="center"/>
      <protection/>
    </xf>
    <xf numFmtId="185" fontId="8" fillId="24" borderId="0" xfId="0" applyNumberFormat="1" applyFont="1" applyFill="1" applyBorder="1" applyAlignment="1" applyProtection="1">
      <alignment vertical="center"/>
      <protection/>
    </xf>
    <xf numFmtId="180" fontId="9" fillId="24" borderId="0" xfId="0" applyNumberFormat="1" applyFont="1" applyFill="1" applyBorder="1" applyAlignment="1" applyProtection="1">
      <alignment vertical="center"/>
      <protection/>
    </xf>
    <xf numFmtId="180" fontId="3" fillId="31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82" fontId="5" fillId="24" borderId="18" xfId="0" applyNumberFormat="1" applyFont="1" applyFill="1" applyBorder="1" applyAlignment="1" applyProtection="1">
      <alignment horizontal="center" vertical="center"/>
      <protection/>
    </xf>
    <xf numFmtId="0" fontId="5" fillId="24" borderId="15" xfId="0" applyFont="1" applyFill="1" applyBorder="1" applyAlignment="1">
      <alignment horizontal="center" vertical="center" wrapText="1"/>
    </xf>
    <xf numFmtId="186" fontId="5" fillId="24" borderId="19" xfId="0" applyNumberFormat="1" applyFont="1" applyFill="1" applyBorder="1" applyAlignment="1" applyProtection="1">
      <alignment horizontal="center" vertical="center"/>
      <protection/>
    </xf>
    <xf numFmtId="186" fontId="5" fillId="24" borderId="20" xfId="0" applyNumberFormat="1" applyFont="1" applyFill="1" applyBorder="1" applyAlignment="1" applyProtection="1">
      <alignment horizontal="center" vertical="center"/>
      <protection/>
    </xf>
    <xf numFmtId="186" fontId="5" fillId="24" borderId="21" xfId="0" applyNumberFormat="1" applyFont="1" applyFill="1" applyBorder="1" applyAlignment="1" applyProtection="1">
      <alignment horizontal="center" vertical="center"/>
      <protection/>
    </xf>
    <xf numFmtId="186" fontId="5" fillId="24" borderId="15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49" fontId="5" fillId="24" borderId="22" xfId="0" applyNumberFormat="1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vertical="center" wrapText="1"/>
    </xf>
    <xf numFmtId="180" fontId="3" fillId="24" borderId="23" xfId="0" applyNumberFormat="1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25" xfId="0" applyNumberFormat="1" applyFont="1" applyFill="1" applyBorder="1" applyAlignment="1">
      <alignment horizontal="center" vertical="center" wrapText="1"/>
    </xf>
    <xf numFmtId="181" fontId="5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80" fontId="5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26" xfId="0" applyNumberFormat="1" applyFont="1" applyFill="1" applyBorder="1" applyAlignment="1">
      <alignment horizontal="center" vertical="center" wrapText="1"/>
    </xf>
    <xf numFmtId="49" fontId="3" fillId="24" borderId="27" xfId="0" applyNumberFormat="1" applyFont="1" applyFill="1" applyBorder="1" applyAlignment="1">
      <alignment horizontal="left" vertical="center" wrapText="1"/>
    </xf>
    <xf numFmtId="49" fontId="3" fillId="24" borderId="28" xfId="0" applyNumberFormat="1" applyFont="1" applyFill="1" applyBorder="1" applyAlignment="1">
      <alignment horizontal="center" vertical="center" wrapText="1"/>
    </xf>
    <xf numFmtId="49" fontId="3" fillId="24" borderId="29" xfId="0" applyNumberFormat="1" applyFont="1" applyFill="1" applyBorder="1" applyAlignment="1">
      <alignment horizontal="center" vertical="center" wrapText="1"/>
    </xf>
    <xf numFmtId="49" fontId="3" fillId="24" borderId="26" xfId="0" applyNumberFormat="1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>
      <alignment horizontal="left" vertical="center" wrapText="1"/>
    </xf>
    <xf numFmtId="0" fontId="3" fillId="24" borderId="30" xfId="0" applyNumberFormat="1" applyFont="1" applyFill="1" applyBorder="1" applyAlignment="1">
      <alignment horizontal="center" vertical="center" wrapText="1"/>
    </xf>
    <xf numFmtId="0" fontId="3" fillId="24" borderId="18" xfId="0" applyNumberFormat="1" applyFont="1" applyFill="1" applyBorder="1" applyAlignment="1">
      <alignment horizontal="center" vertical="center" wrapText="1"/>
    </xf>
    <xf numFmtId="49" fontId="3" fillId="24" borderId="31" xfId="0" applyNumberFormat="1" applyFont="1" applyFill="1" applyBorder="1" applyAlignment="1">
      <alignment horizontal="center" vertical="center" wrapText="1"/>
    </xf>
    <xf numFmtId="0" fontId="3" fillId="24" borderId="22" xfId="0" applyNumberFormat="1" applyFont="1" applyFill="1" applyBorder="1" applyAlignment="1">
      <alignment horizontal="left" vertical="center" wrapText="1"/>
    </xf>
    <xf numFmtId="0" fontId="3" fillId="24" borderId="32" xfId="0" applyNumberFormat="1" applyFont="1" applyFill="1" applyBorder="1" applyAlignment="1">
      <alignment horizontal="center" vertical="center" wrapText="1"/>
    </xf>
    <xf numFmtId="0" fontId="3" fillId="24" borderId="22" xfId="0" applyNumberFormat="1" applyFont="1" applyFill="1" applyBorder="1" applyAlignment="1">
      <alignment horizontal="center" vertical="center" wrapText="1"/>
    </xf>
    <xf numFmtId="49" fontId="3" fillId="24" borderId="26" xfId="0" applyNumberFormat="1" applyFont="1" applyFill="1" applyBorder="1" applyAlignment="1">
      <alignment horizontal="center" vertical="center" wrapText="1"/>
    </xf>
    <xf numFmtId="49" fontId="5" fillId="24" borderId="22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 applyProtection="1">
      <alignment horizontal="center" vertical="center"/>
      <protection/>
    </xf>
    <xf numFmtId="1" fontId="5" fillId="24" borderId="33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182" fontId="5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180" fontId="3" fillId="24" borderId="10" xfId="0" applyNumberFormat="1" applyFont="1" applyFill="1" applyBorder="1" applyAlignment="1" applyProtection="1">
      <alignment vertical="center"/>
      <protection/>
    </xf>
    <xf numFmtId="180" fontId="3" fillId="24" borderId="10" xfId="0" applyNumberFormat="1" applyFont="1" applyFill="1" applyBorder="1" applyAlignment="1" applyProtection="1">
      <alignment vertical="center"/>
      <protection/>
    </xf>
    <xf numFmtId="1" fontId="3" fillId="24" borderId="10" xfId="0" applyNumberFormat="1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>
      <alignment/>
    </xf>
    <xf numFmtId="49" fontId="5" fillId="24" borderId="22" xfId="0" applyNumberFormat="1" applyFont="1" applyFill="1" applyBorder="1" applyAlignment="1">
      <alignment vertical="center" wrapText="1"/>
    </xf>
    <xf numFmtId="1" fontId="3" fillId="24" borderId="24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/>
    </xf>
    <xf numFmtId="1" fontId="5" fillId="24" borderId="24" xfId="0" applyNumberFormat="1" applyFont="1" applyFill="1" applyBorder="1" applyAlignment="1">
      <alignment horizontal="center" vertical="center"/>
    </xf>
    <xf numFmtId="182" fontId="5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34" xfId="0" applyNumberFormat="1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vertical="center" wrapText="1"/>
    </xf>
    <xf numFmtId="49" fontId="3" fillId="24" borderId="28" xfId="0" applyNumberFormat="1" applyFont="1" applyFill="1" applyBorder="1" applyAlignment="1">
      <alignment horizontal="left" vertical="center" wrapText="1"/>
    </xf>
    <xf numFmtId="0" fontId="5" fillId="24" borderId="28" xfId="0" applyFont="1" applyFill="1" applyBorder="1" applyAlignment="1">
      <alignment horizontal="center" vertical="center" wrapText="1"/>
    </xf>
    <xf numFmtId="182" fontId="5" fillId="24" borderId="28" xfId="0" applyNumberFormat="1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vertical="center" wrapText="1"/>
    </xf>
    <xf numFmtId="184" fontId="3" fillId="24" borderId="10" xfId="0" applyNumberFormat="1" applyFont="1" applyFill="1" applyBorder="1" applyAlignment="1" applyProtection="1">
      <alignment horizontal="center" vertical="center"/>
      <protection/>
    </xf>
    <xf numFmtId="1" fontId="5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49" fontId="5" fillId="24" borderId="33" xfId="0" applyNumberFormat="1" applyFont="1" applyFill="1" applyBorder="1" applyAlignment="1">
      <alignment horizontal="center" vertical="center" wrapText="1"/>
    </xf>
    <xf numFmtId="180" fontId="5" fillId="24" borderId="10" xfId="0" applyNumberFormat="1" applyFont="1" applyFill="1" applyBorder="1" applyAlignment="1" applyProtection="1">
      <alignment vertical="center"/>
      <protection/>
    </xf>
    <xf numFmtId="0" fontId="5" fillId="24" borderId="10" xfId="0" applyFont="1" applyFill="1" applyBorder="1" applyAlignment="1">
      <alignment wrapText="1"/>
    </xf>
    <xf numFmtId="49" fontId="3" fillId="24" borderId="24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/>
    </xf>
    <xf numFmtId="0" fontId="13" fillId="24" borderId="20" xfId="0" applyFont="1" applyFill="1" applyBorder="1" applyAlignment="1">
      <alignment/>
    </xf>
    <xf numFmtId="0" fontId="19" fillId="24" borderId="21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49" fontId="3" fillId="24" borderId="32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49" fontId="3" fillId="24" borderId="32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185" fontId="3" fillId="24" borderId="10" xfId="0" applyNumberFormat="1" applyFont="1" applyFill="1" applyBorder="1" applyAlignment="1">
      <alignment horizontal="center" vertical="center" wrapText="1"/>
    </xf>
    <xf numFmtId="186" fontId="3" fillId="24" borderId="10" xfId="0" applyNumberFormat="1" applyFont="1" applyFill="1" applyBorder="1" applyAlignment="1">
      <alignment horizontal="center" vertical="center" wrapText="1"/>
    </xf>
    <xf numFmtId="186" fontId="3" fillId="24" borderId="33" xfId="0" applyNumberFormat="1" applyFont="1" applyFill="1" applyBorder="1" applyAlignment="1">
      <alignment horizontal="center" vertical="center" wrapText="1"/>
    </xf>
    <xf numFmtId="186" fontId="3" fillId="24" borderId="22" xfId="0" applyNumberFormat="1" applyFont="1" applyFill="1" applyBorder="1" applyAlignment="1">
      <alignment horizontal="center" vertical="center" wrapText="1"/>
    </xf>
    <xf numFmtId="49" fontId="3" fillId="24" borderId="36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185" fontId="3" fillId="24" borderId="13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186" fontId="3" fillId="24" borderId="13" xfId="0" applyNumberFormat="1" applyFont="1" applyFill="1" applyBorder="1" applyAlignment="1">
      <alignment horizontal="center" vertical="center" wrapText="1"/>
    </xf>
    <xf numFmtId="186" fontId="3" fillId="24" borderId="37" xfId="0" applyNumberFormat="1" applyFont="1" applyFill="1" applyBorder="1" applyAlignment="1">
      <alignment horizontal="center" vertical="center" wrapText="1"/>
    </xf>
    <xf numFmtId="186" fontId="3" fillId="24" borderId="38" xfId="0" applyNumberFormat="1" applyFont="1" applyFill="1" applyBorder="1" applyAlignment="1">
      <alignment horizontal="center" vertical="center" wrapText="1"/>
    </xf>
    <xf numFmtId="49" fontId="3" fillId="24" borderId="34" xfId="0" applyNumberFormat="1" applyFont="1" applyFill="1" applyBorder="1" applyAlignment="1">
      <alignment vertical="center" wrapText="1"/>
    </xf>
    <xf numFmtId="185" fontId="3" fillId="24" borderId="28" xfId="0" applyNumberFormat="1" applyFont="1" applyFill="1" applyBorder="1" applyAlignment="1">
      <alignment horizontal="center" vertical="center" wrapText="1"/>
    </xf>
    <xf numFmtId="186" fontId="3" fillId="24" borderId="28" xfId="0" applyNumberFormat="1" applyFont="1" applyFill="1" applyBorder="1" applyAlignment="1">
      <alignment horizontal="center" vertical="center" wrapText="1"/>
    </xf>
    <xf numFmtId="186" fontId="3" fillId="24" borderId="35" xfId="0" applyNumberFormat="1" applyFont="1" applyFill="1" applyBorder="1" applyAlignment="1">
      <alignment horizontal="center" vertical="center" wrapText="1"/>
    </xf>
    <xf numFmtId="49" fontId="5" fillId="24" borderId="39" xfId="0" applyNumberFormat="1" applyFont="1" applyFill="1" applyBorder="1" applyAlignment="1">
      <alignment vertical="center" wrapText="1"/>
    </xf>
    <xf numFmtId="49" fontId="3" fillId="24" borderId="29" xfId="0" applyNumberFormat="1" applyFont="1" applyFill="1" applyBorder="1" applyAlignment="1">
      <alignment horizontal="left" vertical="center" wrapText="1"/>
    </xf>
    <xf numFmtId="185" fontId="5" fillId="24" borderId="29" xfId="0" applyNumberFormat="1" applyFont="1" applyFill="1" applyBorder="1" applyAlignment="1">
      <alignment horizontal="center" vertical="center" wrapText="1"/>
    </xf>
    <xf numFmtId="185" fontId="5" fillId="24" borderId="40" xfId="0" applyNumberFormat="1" applyFont="1" applyFill="1" applyBorder="1" applyAlignment="1">
      <alignment horizontal="center" vertical="center" wrapText="1"/>
    </xf>
    <xf numFmtId="185" fontId="5" fillId="24" borderId="10" xfId="0" applyNumberFormat="1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vertical="center" wrapText="1"/>
    </xf>
    <xf numFmtId="182" fontId="5" fillId="24" borderId="26" xfId="0" applyNumberFormat="1" applyFont="1" applyFill="1" applyBorder="1" applyAlignment="1">
      <alignment horizontal="center" vertical="center" wrapText="1"/>
    </xf>
    <xf numFmtId="182" fontId="3" fillId="24" borderId="26" xfId="0" applyNumberFormat="1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182" fontId="3" fillId="24" borderId="28" xfId="0" applyNumberFormat="1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182" fontId="5" fillId="24" borderId="13" xfId="0" applyNumberFormat="1" applyFont="1" applyFill="1" applyBorder="1" applyAlignment="1">
      <alignment horizontal="center" vertical="center" wrapText="1"/>
    </xf>
    <xf numFmtId="49" fontId="11" fillId="24" borderId="42" xfId="0" applyNumberFormat="1" applyFont="1" applyFill="1" applyBorder="1" applyAlignment="1" applyProtection="1">
      <alignment vertical="center"/>
      <protection/>
    </xf>
    <xf numFmtId="0" fontId="11" fillId="24" borderId="42" xfId="0" applyNumberFormat="1" applyFont="1" applyFill="1" applyBorder="1" applyAlignment="1" applyProtection="1">
      <alignment vertical="center"/>
      <protection/>
    </xf>
    <xf numFmtId="0" fontId="9" fillId="24" borderId="10" xfId="0" applyFont="1" applyFill="1" applyBorder="1" applyAlignment="1">
      <alignment horizontal="center"/>
    </xf>
    <xf numFmtId="182" fontId="5" fillId="24" borderId="10" xfId="0" applyNumberFormat="1" applyFont="1" applyFill="1" applyBorder="1" applyAlignment="1">
      <alignment horizontal="center" vertical="center"/>
    </xf>
    <xf numFmtId="182" fontId="3" fillId="24" borderId="10" xfId="0" applyNumberFormat="1" applyFont="1" applyFill="1" applyBorder="1" applyAlignment="1">
      <alignment horizontal="center" vertical="center"/>
    </xf>
    <xf numFmtId="49" fontId="5" fillId="24" borderId="43" xfId="0" applyNumberFormat="1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1" fontId="5" fillId="24" borderId="44" xfId="0" applyNumberFormat="1" applyFont="1" applyFill="1" applyBorder="1" applyAlignment="1">
      <alignment horizontal="center" vertical="center" wrapText="1"/>
    </xf>
    <xf numFmtId="182" fontId="5" fillId="24" borderId="44" xfId="0" applyNumberFormat="1" applyFont="1" applyFill="1" applyBorder="1" applyAlignment="1">
      <alignment horizontal="center" vertical="center" wrapText="1"/>
    </xf>
    <xf numFmtId="182" fontId="5" fillId="24" borderId="44" xfId="0" applyNumberFormat="1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/>
    </xf>
    <xf numFmtId="1" fontId="5" fillId="24" borderId="33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49" fontId="5" fillId="24" borderId="32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left" vertical="center" wrapText="1"/>
      <protection/>
    </xf>
    <xf numFmtId="182" fontId="5" fillId="24" borderId="25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wrapText="1"/>
    </xf>
    <xf numFmtId="49" fontId="8" fillId="24" borderId="0" xfId="0" applyNumberFormat="1" applyFont="1" applyFill="1" applyBorder="1" applyAlignment="1" applyProtection="1">
      <alignment vertical="center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/>
    </xf>
    <xf numFmtId="182" fontId="3" fillId="24" borderId="0" xfId="0" applyNumberFormat="1" applyFont="1" applyFill="1" applyAlignment="1">
      <alignment/>
    </xf>
    <xf numFmtId="180" fontId="8" fillId="24" borderId="0" xfId="0" applyNumberFormat="1" applyFont="1" applyFill="1" applyBorder="1" applyAlignment="1" applyProtection="1">
      <alignment horizontal="center" vertical="center" wrapText="1"/>
      <protection/>
    </xf>
    <xf numFmtId="185" fontId="3" fillId="24" borderId="0" xfId="0" applyNumberFormat="1" applyFont="1" applyFill="1" applyAlignment="1">
      <alignment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 wrapText="1"/>
      <protection/>
    </xf>
    <xf numFmtId="180" fontId="45" fillId="0" borderId="0" xfId="0" applyNumberFormat="1" applyFont="1" applyFill="1" applyBorder="1" applyAlignment="1" applyProtection="1">
      <alignment vertical="center"/>
      <protection/>
    </xf>
    <xf numFmtId="182" fontId="45" fillId="0" borderId="0" xfId="0" applyNumberFormat="1" applyFont="1" applyFill="1" applyBorder="1" applyAlignment="1" applyProtection="1">
      <alignment vertical="center"/>
      <protection/>
    </xf>
    <xf numFmtId="185" fontId="3" fillId="30" borderId="0" xfId="0" applyNumberFormat="1" applyFont="1" applyFill="1" applyBorder="1" applyAlignment="1" applyProtection="1">
      <alignment vertical="center"/>
      <protection/>
    </xf>
    <xf numFmtId="185" fontId="3" fillId="24" borderId="0" xfId="0" applyNumberFormat="1" applyFont="1" applyFill="1" applyBorder="1" applyAlignment="1" applyProtection="1">
      <alignment vertical="center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18" xfId="0" applyNumberFormat="1" applyFont="1" applyFill="1" applyBorder="1" applyAlignment="1">
      <alignment horizontal="center" vertical="center" wrapText="1"/>
    </xf>
    <xf numFmtId="182" fontId="43" fillId="0" borderId="22" xfId="0" applyNumberFormat="1" applyFont="1" applyFill="1" applyBorder="1" applyAlignment="1" applyProtection="1">
      <alignment horizontal="center" vertical="center"/>
      <protection/>
    </xf>
    <xf numFmtId="182" fontId="44" fillId="0" borderId="15" xfId="0" applyNumberFormat="1" applyFont="1" applyFill="1" applyBorder="1" applyAlignment="1" applyProtection="1">
      <alignment horizontal="center" vertical="center"/>
      <protection/>
    </xf>
    <xf numFmtId="182" fontId="44" fillId="0" borderId="45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Border="1" applyAlignment="1" applyProtection="1">
      <alignment vertical="center"/>
      <protection/>
    </xf>
    <xf numFmtId="180" fontId="47" fillId="24" borderId="0" xfId="0" applyNumberFormat="1" applyFont="1" applyFill="1" applyBorder="1" applyAlignment="1" applyProtection="1">
      <alignment vertical="center"/>
      <protection/>
    </xf>
    <xf numFmtId="180" fontId="48" fillId="0" borderId="0" xfId="0" applyNumberFormat="1" applyFont="1" applyFill="1" applyBorder="1" applyAlignment="1" applyProtection="1">
      <alignment vertical="center"/>
      <protection/>
    </xf>
    <xf numFmtId="185" fontId="48" fillId="0" borderId="0" xfId="0" applyNumberFormat="1" applyFont="1" applyFill="1" applyBorder="1" applyAlignment="1" applyProtection="1">
      <alignment vertical="center"/>
      <protection/>
    </xf>
    <xf numFmtId="180" fontId="47" fillId="24" borderId="0" xfId="0" applyNumberFormat="1" applyFont="1" applyFill="1" applyBorder="1" applyAlignment="1" applyProtection="1">
      <alignment vertical="center"/>
      <protection/>
    </xf>
    <xf numFmtId="180" fontId="47" fillId="31" borderId="0" xfId="0" applyNumberFormat="1" applyFont="1" applyFill="1" applyBorder="1" applyAlignment="1" applyProtection="1">
      <alignment vertical="center"/>
      <protection/>
    </xf>
    <xf numFmtId="180" fontId="49" fillId="24" borderId="0" xfId="0" applyNumberFormat="1" applyFont="1" applyFill="1" applyBorder="1" applyAlignment="1" applyProtection="1">
      <alignment vertical="center"/>
      <protection/>
    </xf>
    <xf numFmtId="180" fontId="47" fillId="0" borderId="0" xfId="0" applyNumberFormat="1" applyFont="1" applyFill="1" applyBorder="1" applyAlignment="1" applyProtection="1">
      <alignment vertical="center"/>
      <protection/>
    </xf>
    <xf numFmtId="182" fontId="48" fillId="0" borderId="0" xfId="0" applyNumberFormat="1" applyFont="1" applyFill="1" applyBorder="1" applyAlignment="1" applyProtection="1">
      <alignment vertical="center"/>
      <protection/>
    </xf>
    <xf numFmtId="182" fontId="49" fillId="24" borderId="0" xfId="0" applyNumberFormat="1" applyFont="1" applyFill="1" applyBorder="1" applyAlignment="1" applyProtection="1">
      <alignment vertical="center"/>
      <protection/>
    </xf>
    <xf numFmtId="180" fontId="49" fillId="24" borderId="0" xfId="0" applyNumberFormat="1" applyFont="1" applyFill="1" applyBorder="1" applyAlignment="1" applyProtection="1">
      <alignment vertical="center"/>
      <protection/>
    </xf>
    <xf numFmtId="180" fontId="45" fillId="24" borderId="0" xfId="0" applyNumberFormat="1" applyFont="1" applyFill="1" applyBorder="1" applyAlignment="1" applyProtection="1">
      <alignment vertical="center"/>
      <protection/>
    </xf>
    <xf numFmtId="180" fontId="45" fillId="24" borderId="10" xfId="0" applyNumberFormat="1" applyFont="1" applyFill="1" applyBorder="1" applyAlignment="1" applyProtection="1">
      <alignment vertical="center"/>
      <protection/>
    </xf>
    <xf numFmtId="180" fontId="8" fillId="0" borderId="33" xfId="0" applyNumberFormat="1" applyFont="1" applyFill="1" applyBorder="1" applyAlignment="1" applyProtection="1">
      <alignment vertical="center"/>
      <protection/>
    </xf>
    <xf numFmtId="0" fontId="44" fillId="24" borderId="10" xfId="0" applyFont="1" applyFill="1" applyBorder="1" applyAlignment="1">
      <alignment horizontal="center" wrapText="1"/>
    </xf>
    <xf numFmtId="0" fontId="45" fillId="24" borderId="0" xfId="0" applyFont="1" applyFill="1" applyBorder="1" applyAlignment="1">
      <alignment horizontal="left" wrapText="1"/>
    </xf>
    <xf numFmtId="180" fontId="45" fillId="24" borderId="10" xfId="0" applyNumberFormat="1" applyFont="1" applyFill="1" applyBorder="1" applyAlignment="1" applyProtection="1">
      <alignment horizontal="center" vertical="center" wrapText="1"/>
      <protection/>
    </xf>
    <xf numFmtId="0" fontId="45" fillId="24" borderId="10" xfId="0" applyNumberFormat="1" applyFont="1" applyFill="1" applyBorder="1" applyAlignment="1" applyProtection="1">
      <alignment horizontal="center" vertical="center" wrapText="1"/>
      <protection/>
    </xf>
    <xf numFmtId="180" fontId="8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49" fontId="3" fillId="24" borderId="46" xfId="0" applyNumberFormat="1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3" fillId="24" borderId="24" xfId="0" applyFont="1" applyFill="1" applyBorder="1" applyAlignment="1">
      <alignment horizontal="center" vertical="center" wrapText="1"/>
    </xf>
    <xf numFmtId="181" fontId="5" fillId="24" borderId="47" xfId="0" applyNumberFormat="1" applyFont="1" applyFill="1" applyBorder="1" applyAlignment="1" applyProtection="1">
      <alignment horizontal="center" vertical="center"/>
      <protection/>
    </xf>
    <xf numFmtId="182" fontId="5" fillId="24" borderId="22" xfId="0" applyNumberFormat="1" applyFont="1" applyFill="1" applyBorder="1" applyAlignment="1" applyProtection="1">
      <alignment horizontal="center" vertical="center"/>
      <protection/>
    </xf>
    <xf numFmtId="186" fontId="5" fillId="24" borderId="10" xfId="0" applyNumberFormat="1" applyFont="1" applyFill="1" applyBorder="1" applyAlignment="1" applyProtection="1">
      <alignment horizontal="center" vertical="center"/>
      <protection/>
    </xf>
    <xf numFmtId="186" fontId="5" fillId="24" borderId="33" xfId="0" applyNumberFormat="1" applyFont="1" applyFill="1" applyBorder="1" applyAlignment="1" applyProtection="1">
      <alignment horizontal="center" vertical="center"/>
      <protection/>
    </xf>
    <xf numFmtId="186" fontId="5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47" xfId="0" applyNumberFormat="1" applyFont="1" applyFill="1" applyBorder="1" applyAlignment="1">
      <alignment horizontal="center" vertical="center" wrapText="1"/>
    </xf>
    <xf numFmtId="180" fontId="5" fillId="24" borderId="33" xfId="0" applyNumberFormat="1" applyFont="1" applyFill="1" applyBorder="1" applyAlignment="1" applyProtection="1">
      <alignment horizontal="center" vertical="center"/>
      <protection/>
    </xf>
    <xf numFmtId="180" fontId="5" fillId="24" borderId="22" xfId="0" applyNumberFormat="1" applyFont="1" applyFill="1" applyBorder="1" applyAlignment="1" applyProtection="1">
      <alignment horizontal="center" vertical="center"/>
      <protection/>
    </xf>
    <xf numFmtId="0" fontId="5" fillId="24" borderId="48" xfId="0" applyFont="1" applyFill="1" applyBorder="1" applyAlignment="1">
      <alignment horizontal="center" vertical="center" wrapText="1"/>
    </xf>
    <xf numFmtId="0" fontId="3" fillId="24" borderId="26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181" fontId="43" fillId="0" borderId="10" xfId="0" applyNumberFormat="1" applyFont="1" applyFill="1" applyBorder="1" applyAlignment="1" applyProtection="1">
      <alignment horizontal="center" vertical="center"/>
      <protection/>
    </xf>
    <xf numFmtId="184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4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 applyProtection="1">
      <alignment vertical="center"/>
      <protection/>
    </xf>
    <xf numFmtId="49" fontId="43" fillId="0" borderId="47" xfId="0" applyNumberFormat="1" applyFont="1" applyFill="1" applyBorder="1" applyAlignment="1">
      <alignment horizontal="left" vertical="center" wrapText="1"/>
    </xf>
    <xf numFmtId="49" fontId="44" fillId="0" borderId="50" xfId="0" applyNumberFormat="1" applyFont="1" applyFill="1" applyBorder="1" applyAlignment="1">
      <alignment horizontal="left" vertical="center" wrapText="1"/>
    </xf>
    <xf numFmtId="181" fontId="44" fillId="0" borderId="10" xfId="0" applyNumberFormat="1" applyFont="1" applyFill="1" applyBorder="1" applyAlignment="1" applyProtection="1">
      <alignment horizontal="center" vertical="center"/>
      <protection/>
    </xf>
    <xf numFmtId="184" fontId="44" fillId="0" borderId="10" xfId="0" applyNumberFormat="1" applyFont="1" applyFill="1" applyBorder="1" applyAlignment="1" applyProtection="1">
      <alignment horizontal="center" vertical="center"/>
      <protection/>
    </xf>
    <xf numFmtId="184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49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199" fontId="3" fillId="24" borderId="11" xfId="0" applyNumberFormat="1" applyFont="1" applyFill="1" applyBorder="1" applyAlignment="1" applyProtection="1">
      <alignment horizontal="left" vertical="center"/>
      <protection/>
    </xf>
    <xf numFmtId="199" fontId="9" fillId="24" borderId="11" xfId="0" applyNumberFormat="1" applyFont="1" applyFill="1" applyBorder="1" applyAlignment="1" applyProtection="1">
      <alignment horizontal="center" vertical="center"/>
      <protection/>
    </xf>
    <xf numFmtId="182" fontId="44" fillId="24" borderId="15" xfId="0" applyNumberFormat="1" applyFont="1" applyFill="1" applyBorder="1" applyAlignment="1" applyProtection="1">
      <alignment horizontal="center" vertical="center"/>
      <protection/>
    </xf>
    <xf numFmtId="199" fontId="5" fillId="24" borderId="11" xfId="0" applyNumberFormat="1" applyFont="1" applyFill="1" applyBorder="1" applyAlignment="1" applyProtection="1">
      <alignment horizontal="center" vertical="center"/>
      <protection/>
    </xf>
    <xf numFmtId="199" fontId="9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51" xfId="0" applyNumberFormat="1" applyFont="1" applyFill="1" applyBorder="1" applyAlignment="1">
      <alignment horizontal="left" vertical="center" wrapText="1"/>
    </xf>
    <xf numFmtId="199" fontId="5" fillId="24" borderId="10" xfId="0" applyNumberFormat="1" applyFont="1" applyFill="1" applyBorder="1" applyAlignment="1" applyProtection="1">
      <alignment horizontal="center" vertical="center"/>
      <protection/>
    </xf>
    <xf numFmtId="182" fontId="44" fillId="24" borderId="52" xfId="0" applyNumberFormat="1" applyFont="1" applyFill="1" applyBorder="1" applyAlignment="1" applyProtection="1">
      <alignment horizontal="center" vertical="center"/>
      <protection/>
    </xf>
    <xf numFmtId="49" fontId="5" fillId="24" borderId="18" xfId="0" applyNumberFormat="1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center" vertical="center" wrapText="1"/>
    </xf>
    <xf numFmtId="182" fontId="44" fillId="24" borderId="18" xfId="0" applyNumberFormat="1" applyFont="1" applyFill="1" applyBorder="1" applyAlignment="1" applyProtection="1">
      <alignment horizontal="center" vertical="center"/>
      <protection/>
    </xf>
    <xf numFmtId="1" fontId="3" fillId="24" borderId="11" xfId="0" applyNumberFormat="1" applyFont="1" applyFill="1" applyBorder="1" applyAlignment="1">
      <alignment horizontal="center" vertical="center" wrapText="1"/>
    </xf>
    <xf numFmtId="1" fontId="3" fillId="24" borderId="23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81" fontId="5" fillId="24" borderId="22" xfId="0" applyNumberFormat="1" applyFont="1" applyFill="1" applyBorder="1" applyAlignment="1" applyProtection="1">
      <alignment horizontal="left" vertical="center"/>
      <protection/>
    </xf>
    <xf numFmtId="184" fontId="44" fillId="24" borderId="52" xfId="0" applyNumberFormat="1" applyFont="1" applyFill="1" applyBorder="1" applyAlignment="1" applyProtection="1">
      <alignment horizontal="center" vertical="center"/>
      <protection/>
    </xf>
    <xf numFmtId="1" fontId="5" fillId="24" borderId="25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/>
    </xf>
    <xf numFmtId="182" fontId="44" fillId="0" borderId="38" xfId="0" applyNumberFormat="1" applyFont="1" applyFill="1" applyBorder="1" applyAlignment="1" applyProtection="1">
      <alignment horizontal="center" vertical="center"/>
      <protection/>
    </xf>
    <xf numFmtId="184" fontId="44" fillId="0" borderId="38" xfId="0" applyNumberFormat="1" applyFont="1" applyFill="1" applyBorder="1" applyAlignment="1" applyProtection="1">
      <alignment horizontal="center" vertical="center"/>
      <protection/>
    </xf>
    <xf numFmtId="185" fontId="43" fillId="0" borderId="22" xfId="0" applyNumberFormat="1" applyFont="1" applyFill="1" applyBorder="1" applyAlignment="1" applyProtection="1">
      <alignment horizontal="center" vertical="center"/>
      <protection/>
    </xf>
    <xf numFmtId="49" fontId="5" fillId="24" borderId="22" xfId="0" applyNumberFormat="1" applyFont="1" applyFill="1" applyBorder="1" applyAlignment="1">
      <alignment horizontal="center" vertical="center" wrapText="1"/>
    </xf>
    <xf numFmtId="185" fontId="44" fillId="0" borderId="38" xfId="0" applyNumberFormat="1" applyFont="1" applyFill="1" applyBorder="1" applyAlignment="1" applyProtection="1">
      <alignment horizontal="center" vertical="center"/>
      <protection/>
    </xf>
    <xf numFmtId="0" fontId="5" fillId="24" borderId="24" xfId="0" applyFont="1" applyFill="1" applyBorder="1" applyAlignment="1">
      <alignment horizontal="center"/>
    </xf>
    <xf numFmtId="185" fontId="44" fillId="24" borderId="15" xfId="0" applyNumberFormat="1" applyFont="1" applyFill="1" applyBorder="1" applyAlignment="1" applyProtection="1">
      <alignment horizontal="center" vertical="center"/>
      <protection/>
    </xf>
    <xf numFmtId="0" fontId="5" fillId="24" borderId="18" xfId="0" applyFont="1" applyFill="1" applyBorder="1" applyAlignment="1">
      <alignment/>
    </xf>
    <xf numFmtId="185" fontId="44" fillId="24" borderId="38" xfId="0" applyNumberFormat="1" applyFont="1" applyFill="1" applyBorder="1" applyAlignment="1" applyProtection="1">
      <alignment horizontal="center" vertical="center"/>
      <protection/>
    </xf>
    <xf numFmtId="0" fontId="3" fillId="24" borderId="24" xfId="0" applyNumberFormat="1" applyFont="1" applyFill="1" applyBorder="1" applyAlignment="1">
      <alignment horizontal="center" vertical="center"/>
    </xf>
    <xf numFmtId="49" fontId="3" fillId="24" borderId="38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left" vertical="center" wrapText="1"/>
    </xf>
    <xf numFmtId="182" fontId="44" fillId="24" borderId="45" xfId="0" applyNumberFormat="1" applyFont="1" applyFill="1" applyBorder="1" applyAlignment="1">
      <alignment horizontal="center" vertical="center" wrapText="1"/>
    </xf>
    <xf numFmtId="1" fontId="5" fillId="24" borderId="26" xfId="0" applyNumberFormat="1" applyFont="1" applyFill="1" applyBorder="1" applyAlignment="1">
      <alignment horizontal="center" vertical="center"/>
    </xf>
    <xf numFmtId="1" fontId="5" fillId="24" borderId="26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84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>
      <alignment horizontal="left" vertical="center" wrapText="1"/>
    </xf>
    <xf numFmtId="49" fontId="5" fillId="24" borderId="26" xfId="0" applyNumberFormat="1" applyFont="1" applyFill="1" applyBorder="1" applyAlignment="1">
      <alignment horizontal="left" vertical="center" wrapText="1"/>
    </xf>
    <xf numFmtId="49" fontId="3" fillId="24" borderId="26" xfId="0" applyNumberFormat="1" applyFont="1" applyFill="1" applyBorder="1" applyAlignment="1">
      <alignment horizontal="center" vertical="center"/>
    </xf>
    <xf numFmtId="184" fontId="5" fillId="24" borderId="26" xfId="0" applyNumberFormat="1" applyFont="1" applyFill="1" applyBorder="1" applyAlignment="1" applyProtection="1">
      <alignment horizontal="center" vertical="center"/>
      <protection/>
    </xf>
    <xf numFmtId="49" fontId="5" fillId="24" borderId="24" xfId="0" applyNumberFormat="1" applyFont="1" applyFill="1" applyBorder="1" applyAlignment="1">
      <alignment horizontal="center" vertical="center" wrapText="1"/>
    </xf>
    <xf numFmtId="1" fontId="5" fillId="24" borderId="11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/>
    </xf>
    <xf numFmtId="0" fontId="5" fillId="24" borderId="41" xfId="0" applyNumberFormat="1" applyFont="1" applyFill="1" applyBorder="1" applyAlignment="1" applyProtection="1">
      <alignment horizontal="left" vertical="center"/>
      <protection/>
    </xf>
    <xf numFmtId="0" fontId="9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9" fillId="24" borderId="53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82" fontId="9" fillId="24" borderId="10" xfId="0" applyNumberFormat="1" applyFont="1" applyFill="1" applyBorder="1" applyAlignment="1">
      <alignment horizontal="center"/>
    </xf>
    <xf numFmtId="182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82" fontId="3" fillId="24" borderId="10" xfId="0" applyNumberFormat="1" applyFont="1" applyFill="1" applyBorder="1" applyAlignment="1">
      <alignment horizontal="center" vertical="center" wrapText="1"/>
    </xf>
    <xf numFmtId="49" fontId="5" fillId="24" borderId="48" xfId="0" applyNumberFormat="1" applyFont="1" applyFill="1" applyBorder="1" applyAlignment="1">
      <alignment horizontal="center" vertical="center" wrapText="1"/>
    </xf>
    <xf numFmtId="49" fontId="5" fillId="24" borderId="49" xfId="0" applyNumberFormat="1" applyFont="1" applyFill="1" applyBorder="1" applyAlignment="1">
      <alignment horizontal="center" vertical="center" wrapText="1"/>
    </xf>
    <xf numFmtId="182" fontId="5" fillId="24" borderId="26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 wrapText="1"/>
    </xf>
    <xf numFmtId="1" fontId="5" fillId="24" borderId="13" xfId="0" applyNumberFormat="1" applyFont="1" applyFill="1" applyBorder="1" applyAlignment="1">
      <alignment horizontal="center" vertical="center" wrapText="1"/>
    </xf>
    <xf numFmtId="182" fontId="5" fillId="24" borderId="13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/>
    </xf>
    <xf numFmtId="1" fontId="5" fillId="24" borderId="54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wrapText="1"/>
    </xf>
    <xf numFmtId="1" fontId="3" fillId="33" borderId="24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/>
    </xf>
    <xf numFmtId="1" fontId="3" fillId="33" borderId="47" xfId="0" applyNumberFormat="1" applyFont="1" applyFill="1" applyBorder="1" applyAlignment="1">
      <alignment horizontal="center"/>
    </xf>
    <xf numFmtId="180" fontId="49" fillId="24" borderId="10" xfId="0" applyNumberFormat="1" applyFont="1" applyFill="1" applyBorder="1" applyAlignment="1" applyProtection="1">
      <alignment vertical="center"/>
      <protection/>
    </xf>
    <xf numFmtId="0" fontId="3" fillId="24" borderId="10" xfId="0" applyNumberFormat="1" applyFont="1" applyFill="1" applyBorder="1" applyAlignment="1">
      <alignment horizontal="left" vertical="center" wrapText="1"/>
    </xf>
    <xf numFmtId="180" fontId="10" fillId="34" borderId="50" xfId="0" applyNumberFormat="1" applyFont="1" applyFill="1" applyBorder="1" applyAlignment="1" applyProtection="1">
      <alignment horizontal="center" vertical="center"/>
      <protection/>
    </xf>
    <xf numFmtId="0" fontId="3" fillId="34" borderId="55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vertical="center" wrapText="1"/>
      <protection/>
    </xf>
    <xf numFmtId="0" fontId="5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42" xfId="0" applyNumberFormat="1" applyFont="1" applyFill="1" applyBorder="1" applyAlignment="1" applyProtection="1">
      <alignment vertical="center"/>
      <protection/>
    </xf>
    <xf numFmtId="0" fontId="82" fillId="34" borderId="56" xfId="0" applyNumberFormat="1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99" fontId="9" fillId="34" borderId="11" xfId="0" applyNumberFormat="1" applyFont="1" applyFill="1" applyBorder="1" applyAlignment="1" applyProtection="1">
      <alignment horizontal="center" vertical="center"/>
      <protection/>
    </xf>
    <xf numFmtId="199" fontId="5" fillId="34" borderId="10" xfId="0" applyNumberFormat="1" applyFont="1" applyFill="1" applyBorder="1" applyAlignment="1" applyProtection="1">
      <alignment horizontal="center" vertical="center"/>
      <protection/>
    </xf>
    <xf numFmtId="1" fontId="12" fillId="34" borderId="32" xfId="0" applyNumberFormat="1" applyFont="1" applyFill="1" applyBorder="1" applyAlignment="1">
      <alignment horizontal="center" vertical="center" wrapText="1"/>
    </xf>
    <xf numFmtId="1" fontId="3" fillId="34" borderId="32" xfId="0" applyNumberFormat="1" applyFont="1" applyFill="1" applyBorder="1" applyAlignment="1">
      <alignment horizontal="center" vertical="center" wrapText="1"/>
    </xf>
    <xf numFmtId="1" fontId="3" fillId="34" borderId="49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 applyProtection="1">
      <alignment vertical="center"/>
      <protection/>
    </xf>
    <xf numFmtId="180" fontId="49" fillId="24" borderId="33" xfId="0" applyNumberFormat="1" applyFont="1" applyFill="1" applyBorder="1" applyAlignment="1" applyProtection="1">
      <alignment vertical="center"/>
      <protection/>
    </xf>
    <xf numFmtId="180" fontId="3" fillId="24" borderId="33" xfId="0" applyNumberFormat="1" applyFont="1" applyFill="1" applyBorder="1" applyAlignment="1" applyProtection="1">
      <alignment vertical="center"/>
      <protection/>
    </xf>
    <xf numFmtId="180" fontId="49" fillId="24" borderId="24" xfId="0" applyNumberFormat="1" applyFont="1" applyFill="1" applyBorder="1" applyAlignment="1" applyProtection="1">
      <alignment vertical="center"/>
      <protection/>
    </xf>
    <xf numFmtId="180" fontId="3" fillId="24" borderId="24" xfId="0" applyNumberFormat="1" applyFont="1" applyFill="1" applyBorder="1" applyAlignment="1" applyProtection="1">
      <alignment vertical="center"/>
      <protection/>
    </xf>
    <xf numFmtId="180" fontId="47" fillId="24" borderId="10" xfId="0" applyNumberFormat="1" applyFont="1" applyFill="1" applyBorder="1" applyAlignment="1" applyProtection="1">
      <alignment vertical="center"/>
      <protection/>
    </xf>
    <xf numFmtId="180" fontId="47" fillId="24" borderId="10" xfId="0" applyNumberFormat="1" applyFont="1" applyFill="1" applyBorder="1" applyAlignment="1" applyProtection="1">
      <alignment vertical="center"/>
      <protection/>
    </xf>
    <xf numFmtId="1" fontId="3" fillId="34" borderId="58" xfId="0" applyNumberFormat="1" applyFont="1" applyFill="1" applyBorder="1" applyAlignment="1">
      <alignment horizontal="center" vertical="center" wrapText="1"/>
    </xf>
    <xf numFmtId="0" fontId="3" fillId="34" borderId="55" xfId="0" applyNumberFormat="1" applyFont="1" applyFill="1" applyBorder="1" applyAlignment="1" applyProtection="1">
      <alignment vertical="center"/>
      <protection/>
    </xf>
    <xf numFmtId="0" fontId="82" fillId="34" borderId="20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81" fontId="5" fillId="34" borderId="10" xfId="0" applyNumberFormat="1" applyFont="1" applyFill="1" applyBorder="1" applyAlignment="1" applyProtection="1">
      <alignment horizontal="center" vertical="center"/>
      <protection/>
    </xf>
    <xf numFmtId="0" fontId="43" fillId="34" borderId="10" xfId="0" applyNumberFormat="1" applyFont="1" applyFill="1" applyBorder="1" applyAlignment="1">
      <alignment horizontal="center" vertical="center" wrapText="1"/>
    </xf>
    <xf numFmtId="0" fontId="3" fillId="34" borderId="30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 wrapText="1"/>
    </xf>
    <xf numFmtId="180" fontId="3" fillId="34" borderId="20" xfId="0" applyNumberFormat="1" applyFont="1" applyFill="1" applyBorder="1" applyAlignment="1" applyProtection="1">
      <alignment vertical="center"/>
      <protection/>
    </xf>
    <xf numFmtId="180" fontId="3" fillId="34" borderId="10" xfId="0" applyNumberFormat="1" applyFont="1" applyFill="1" applyBorder="1" applyAlignment="1" applyProtection="1">
      <alignment vertical="center"/>
      <protection/>
    </xf>
    <xf numFmtId="180" fontId="3" fillId="34" borderId="0" xfId="0" applyNumberFormat="1" applyFont="1" applyFill="1" applyBorder="1" applyAlignment="1" applyProtection="1">
      <alignment vertical="center"/>
      <protection/>
    </xf>
    <xf numFmtId="0" fontId="3" fillId="34" borderId="59" xfId="0" applyFont="1" applyFill="1" applyBorder="1" applyAlignment="1">
      <alignment horizontal="center" vertical="center"/>
    </xf>
    <xf numFmtId="180" fontId="8" fillId="34" borderId="0" xfId="0" applyNumberFormat="1" applyFont="1" applyFill="1" applyBorder="1" applyAlignment="1" applyProtection="1">
      <alignment vertical="center"/>
      <protection/>
    </xf>
    <xf numFmtId="180" fontId="49" fillId="24" borderId="10" xfId="0" applyNumberFormat="1" applyFont="1" applyFill="1" applyBorder="1" applyAlignment="1" applyProtection="1">
      <alignment vertical="center"/>
      <protection/>
    </xf>
    <xf numFmtId="0" fontId="5" fillId="34" borderId="60" xfId="0" applyNumberFormat="1" applyFont="1" applyFill="1" applyBorder="1" applyAlignment="1" applyProtection="1">
      <alignment horizontal="center" vertical="center"/>
      <protection/>
    </xf>
    <xf numFmtId="0" fontId="3" fillId="34" borderId="54" xfId="0" applyNumberFormat="1" applyFont="1" applyFill="1" applyBorder="1" applyAlignment="1" applyProtection="1">
      <alignment horizontal="center" vertical="center"/>
      <protection/>
    </xf>
    <xf numFmtId="0" fontId="3" fillId="34" borderId="53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>
      <alignment/>
    </xf>
    <xf numFmtId="0" fontId="3" fillId="34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186" fontId="5" fillId="34" borderId="62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182" fontId="5" fillId="34" borderId="25" xfId="0" applyNumberFormat="1" applyFont="1" applyFill="1" applyBorder="1" applyAlignment="1">
      <alignment horizontal="center" vertical="center" wrapText="1"/>
    </xf>
    <xf numFmtId="182" fontId="5" fillId="34" borderId="54" xfId="0" applyNumberFormat="1" applyFont="1" applyFill="1" applyBorder="1" applyAlignment="1">
      <alignment horizontal="center" vertical="center" wrapText="1"/>
    </xf>
    <xf numFmtId="182" fontId="5" fillId="34" borderId="28" xfId="0" applyNumberFormat="1" applyFont="1" applyFill="1" applyBorder="1" applyAlignment="1">
      <alignment horizontal="center" vertical="center" wrapText="1"/>
    </xf>
    <xf numFmtId="182" fontId="5" fillId="34" borderId="55" xfId="0" applyNumberFormat="1" applyFont="1" applyFill="1" applyBorder="1" applyAlignment="1">
      <alignment horizontal="center" vertical="center" wrapText="1"/>
    </xf>
    <xf numFmtId="0" fontId="82" fillId="34" borderId="53" xfId="0" applyNumberFormat="1" applyFont="1" applyFill="1" applyBorder="1" applyAlignment="1" applyProtection="1">
      <alignment horizontal="center" vertical="center"/>
      <protection/>
    </xf>
    <xf numFmtId="180" fontId="47" fillId="34" borderId="10" xfId="0" applyNumberFormat="1" applyFont="1" applyFill="1" applyBorder="1" applyAlignment="1" applyProtection="1">
      <alignment vertical="center"/>
      <protection/>
    </xf>
    <xf numFmtId="0" fontId="3" fillId="34" borderId="36" xfId="0" applyNumberFormat="1" applyFont="1" applyFill="1" applyBorder="1" applyAlignment="1" applyProtection="1">
      <alignment horizontal="center" vertical="center"/>
      <protection/>
    </xf>
    <xf numFmtId="0" fontId="5" fillId="34" borderId="56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180" fontId="3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>
      <alignment horizontal="center" vertical="center" wrapText="1"/>
    </xf>
    <xf numFmtId="180" fontId="8" fillId="24" borderId="10" xfId="0" applyNumberFormat="1" applyFont="1" applyFill="1" applyBorder="1" applyAlignment="1" applyProtection="1">
      <alignment vertical="center"/>
      <protection/>
    </xf>
    <xf numFmtId="0" fontId="5" fillId="34" borderId="58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180" fontId="45" fillId="34" borderId="10" xfId="0" applyNumberFormat="1" applyFont="1" applyFill="1" applyBorder="1" applyAlignment="1" applyProtection="1">
      <alignment vertical="center"/>
      <protection/>
    </xf>
    <xf numFmtId="0" fontId="3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0" fontId="3" fillId="34" borderId="10" xfId="0" applyNumberFormat="1" applyFont="1" applyFill="1" applyBorder="1" applyAlignment="1" applyProtection="1">
      <alignment vertical="center"/>
      <protection/>
    </xf>
    <xf numFmtId="184" fontId="5" fillId="34" borderId="26" xfId="0" applyNumberFormat="1" applyFont="1" applyFill="1" applyBorder="1" applyAlignment="1" applyProtection="1">
      <alignment horizontal="center" vertical="center"/>
      <protection/>
    </xf>
    <xf numFmtId="0" fontId="3" fillId="34" borderId="26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 applyProtection="1">
      <alignment vertical="center"/>
      <protection/>
    </xf>
    <xf numFmtId="180" fontId="3" fillId="31" borderId="10" xfId="0" applyNumberFormat="1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wrapText="1"/>
    </xf>
    <xf numFmtId="1" fontId="5" fillId="24" borderId="63" xfId="0" applyNumberFormat="1" applyFont="1" applyFill="1" applyBorder="1" applyAlignment="1">
      <alignment horizontal="center" vertical="center" wrapText="1"/>
    </xf>
    <xf numFmtId="180" fontId="48" fillId="0" borderId="10" xfId="0" applyNumberFormat="1" applyFont="1" applyFill="1" applyBorder="1" applyAlignment="1" applyProtection="1">
      <alignment vertical="center"/>
      <protection/>
    </xf>
    <xf numFmtId="182" fontId="48" fillId="0" borderId="10" xfId="0" applyNumberFormat="1" applyFont="1" applyFill="1" applyBorder="1" applyAlignment="1" applyProtection="1">
      <alignment vertical="center"/>
      <protection/>
    </xf>
    <xf numFmtId="185" fontId="48" fillId="0" borderId="10" xfId="0" applyNumberFormat="1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wrapText="1"/>
    </xf>
    <xf numFmtId="0" fontId="3" fillId="34" borderId="64" xfId="0" applyNumberFormat="1" applyFont="1" applyFill="1" applyBorder="1" applyAlignment="1" applyProtection="1">
      <alignment vertical="center"/>
      <protection/>
    </xf>
    <xf numFmtId="180" fontId="5" fillId="34" borderId="10" xfId="0" applyNumberFormat="1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>
      <alignment horizontal="center"/>
    </xf>
    <xf numFmtId="180" fontId="3" fillId="34" borderId="65" xfId="0" applyNumberFormat="1" applyFont="1" applyFill="1" applyBorder="1" applyAlignment="1" applyProtection="1">
      <alignment vertical="center"/>
      <protection/>
    </xf>
    <xf numFmtId="0" fontId="3" fillId="35" borderId="60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182" fontId="39" fillId="34" borderId="16" xfId="0" applyNumberFormat="1" applyFont="1" applyFill="1" applyBorder="1" applyAlignment="1">
      <alignment horizontal="center" vertical="center" wrapText="1"/>
    </xf>
    <xf numFmtId="182" fontId="5" fillId="34" borderId="24" xfId="0" applyNumberFormat="1" applyFont="1" applyFill="1" applyBorder="1" applyAlignment="1" applyProtection="1">
      <alignment horizontal="center" vertical="center" wrapText="1"/>
      <protection/>
    </xf>
    <xf numFmtId="180" fontId="47" fillId="24" borderId="33" xfId="0" applyNumberFormat="1" applyFont="1" applyFill="1" applyBorder="1" applyAlignment="1" applyProtection="1">
      <alignment vertical="center"/>
      <protection/>
    </xf>
    <xf numFmtId="180" fontId="47" fillId="24" borderId="33" xfId="0" applyNumberFormat="1" applyFont="1" applyFill="1" applyBorder="1" applyAlignment="1" applyProtection="1">
      <alignment vertical="center"/>
      <protection/>
    </xf>
    <xf numFmtId="180" fontId="47" fillId="24" borderId="24" xfId="0" applyNumberFormat="1" applyFont="1" applyFill="1" applyBorder="1" applyAlignment="1" applyProtection="1">
      <alignment vertical="center"/>
      <protection/>
    </xf>
    <xf numFmtId="180" fontId="47" fillId="24" borderId="24" xfId="0" applyNumberFormat="1" applyFont="1" applyFill="1" applyBorder="1" applyAlignment="1" applyProtection="1">
      <alignment vertical="center"/>
      <protection/>
    </xf>
    <xf numFmtId="0" fontId="3" fillId="35" borderId="67" xfId="0" applyFont="1" applyFill="1" applyBorder="1" applyAlignment="1">
      <alignment horizontal="center" vertical="center" wrapText="1"/>
    </xf>
    <xf numFmtId="0" fontId="82" fillId="34" borderId="6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vertical="center"/>
      <protection/>
    </xf>
    <xf numFmtId="0" fontId="3" fillId="0" borderId="64" xfId="0" applyNumberFormat="1" applyFont="1" applyFill="1" applyBorder="1" applyAlignment="1" applyProtection="1">
      <alignment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68" xfId="0" applyNumberFormat="1" applyFont="1" applyFill="1" applyBorder="1" applyAlignment="1">
      <alignment horizontal="center" vertical="center"/>
    </xf>
    <xf numFmtId="180" fontId="3" fillId="0" borderId="61" xfId="0" applyNumberFormat="1" applyFont="1" applyFill="1" applyBorder="1" applyAlignment="1" applyProtection="1">
      <alignment horizontal="center" vertical="center"/>
      <protection/>
    </xf>
    <xf numFmtId="180" fontId="3" fillId="0" borderId="69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54" xfId="0" applyNumberFormat="1" applyFont="1" applyFill="1" applyBorder="1" applyAlignment="1" applyProtection="1">
      <alignment horizontal="center" vertical="center"/>
      <protection/>
    </xf>
    <xf numFmtId="180" fontId="3" fillId="0" borderId="7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186" fontId="5" fillId="0" borderId="19" xfId="0" applyNumberFormat="1" applyFont="1" applyFill="1" applyBorder="1" applyAlignment="1" applyProtection="1">
      <alignment horizontal="center" vertical="center"/>
      <protection/>
    </xf>
    <xf numFmtId="186" fontId="5" fillId="0" borderId="20" xfId="0" applyNumberFormat="1" applyFont="1" applyFill="1" applyBorder="1" applyAlignment="1" applyProtection="1">
      <alignment horizontal="center" vertical="center"/>
      <protection/>
    </xf>
    <xf numFmtId="186" fontId="5" fillId="0" borderId="21" xfId="0" applyNumberFormat="1" applyFont="1" applyFill="1" applyBorder="1" applyAlignment="1" applyProtection="1">
      <alignment horizontal="center" vertical="center"/>
      <protection/>
    </xf>
    <xf numFmtId="186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186" fontId="5" fillId="0" borderId="16" xfId="0" applyNumberFormat="1" applyFont="1" applyFill="1" applyBorder="1" applyAlignment="1" applyProtection="1">
      <alignment horizontal="center" vertical="center"/>
      <protection/>
    </xf>
    <xf numFmtId="186" fontId="5" fillId="0" borderId="11" xfId="0" applyNumberFormat="1" applyFont="1" applyFill="1" applyBorder="1" applyAlignment="1" applyProtection="1">
      <alignment horizontal="center" vertical="center"/>
      <protection/>
    </xf>
    <xf numFmtId="186" fontId="5" fillId="0" borderId="23" xfId="0" applyNumberFormat="1" applyFont="1" applyFill="1" applyBorder="1" applyAlignment="1" applyProtection="1">
      <alignment horizontal="center" vertical="center"/>
      <protection/>
    </xf>
    <xf numFmtId="186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8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82" fontId="5" fillId="0" borderId="2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182" fontId="5" fillId="0" borderId="22" xfId="0" applyNumberFormat="1" applyFont="1" applyFill="1" applyBorder="1" applyAlignment="1" applyProtection="1">
      <alignment horizontal="center" vertical="center"/>
      <protection/>
    </xf>
    <xf numFmtId="186" fontId="5" fillId="0" borderId="10" xfId="0" applyNumberFormat="1" applyFont="1" applyFill="1" applyBorder="1" applyAlignment="1" applyProtection="1">
      <alignment horizontal="center" vertical="center"/>
      <protection/>
    </xf>
    <xf numFmtId="186" fontId="5" fillId="0" borderId="33" xfId="0" applyNumberFormat="1" applyFont="1" applyFill="1" applyBorder="1" applyAlignment="1" applyProtection="1">
      <alignment horizontal="center" vertical="center"/>
      <protection/>
    </xf>
    <xf numFmtId="186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5" fontId="5" fillId="0" borderId="24" xfId="0" applyNumberFormat="1" applyFont="1" applyFill="1" applyBorder="1" applyAlignment="1" applyProtection="1">
      <alignment horizontal="center" vertical="center"/>
      <protection/>
    </xf>
    <xf numFmtId="184" fontId="5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184" fontId="5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181" fontId="9" fillId="0" borderId="50" xfId="0" applyNumberFormat="1" applyFont="1" applyFill="1" applyBorder="1" applyAlignment="1" applyProtection="1">
      <alignment horizontal="center" vertical="center"/>
      <protection/>
    </xf>
    <xf numFmtId="182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186" fontId="5" fillId="0" borderId="26" xfId="0" applyNumberFormat="1" applyFont="1" applyFill="1" applyBorder="1" applyAlignment="1" applyProtection="1">
      <alignment horizontal="center" vertical="center"/>
      <protection/>
    </xf>
    <xf numFmtId="186" fontId="5" fillId="0" borderId="41" xfId="0" applyNumberFormat="1" applyFont="1" applyFill="1" applyBorder="1" applyAlignment="1" applyProtection="1">
      <alignment horizontal="center" vertical="center"/>
      <protection/>
    </xf>
    <xf numFmtId="186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72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72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left" vertical="center" wrapText="1"/>
    </xf>
    <xf numFmtId="181" fontId="5" fillId="0" borderId="26" xfId="0" applyNumberFormat="1" applyFont="1" applyFill="1" applyBorder="1" applyAlignment="1" applyProtection="1">
      <alignment horizontal="center" vertical="center"/>
      <protection/>
    </xf>
    <xf numFmtId="184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1" fontId="5" fillId="0" borderId="48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182" fontId="5" fillId="0" borderId="64" xfId="0" applyNumberFormat="1" applyFont="1" applyFill="1" applyBorder="1" applyAlignment="1" applyProtection="1">
      <alignment horizontal="center" vertical="center"/>
      <protection/>
    </xf>
    <xf numFmtId="182" fontId="5" fillId="0" borderId="66" xfId="0" applyNumberFormat="1" applyFont="1" applyFill="1" applyBorder="1" applyAlignment="1" applyProtection="1">
      <alignment horizontal="center" vertical="center"/>
      <protection/>
    </xf>
    <xf numFmtId="1" fontId="5" fillId="0" borderId="66" xfId="0" applyNumberFormat="1" applyFont="1" applyFill="1" applyBorder="1" applyAlignment="1" applyProtection="1">
      <alignment horizontal="center" vertical="center"/>
      <protection/>
    </xf>
    <xf numFmtId="49" fontId="3" fillId="0" borderId="5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182" fontId="3" fillId="0" borderId="67" xfId="0" applyNumberFormat="1" applyFont="1" applyFill="1" applyBorder="1" applyAlignment="1" applyProtection="1">
      <alignment horizontal="center" vertical="center"/>
      <protection/>
    </xf>
    <xf numFmtId="182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vertical="center" wrapText="1"/>
    </xf>
    <xf numFmtId="49" fontId="5" fillId="0" borderId="66" xfId="0" applyNumberFormat="1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182" fontId="5" fillId="0" borderId="66" xfId="0" applyNumberFormat="1" applyFont="1" applyFill="1" applyBorder="1" applyAlignment="1">
      <alignment horizontal="center" vertical="center" wrapText="1"/>
    </xf>
    <xf numFmtId="185" fontId="5" fillId="0" borderId="34" xfId="0" applyNumberFormat="1" applyFont="1" applyFill="1" applyBorder="1" applyAlignment="1">
      <alignment horizontal="center" vertical="center" wrapText="1"/>
    </xf>
    <xf numFmtId="186" fontId="5" fillId="0" borderId="34" xfId="0" applyNumberFormat="1" applyFont="1" applyFill="1" applyBorder="1" applyAlignment="1">
      <alignment horizontal="center" vertical="center" wrapText="1"/>
    </xf>
    <xf numFmtId="186" fontId="5" fillId="0" borderId="66" xfId="0" applyNumberFormat="1" applyFont="1" applyFill="1" applyBorder="1" applyAlignment="1">
      <alignment horizontal="center" vertical="center" wrapText="1"/>
    </xf>
    <xf numFmtId="186" fontId="5" fillId="0" borderId="7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72" xfId="0" applyNumberFormat="1" applyFont="1" applyFill="1" applyBorder="1" applyAlignment="1">
      <alignment horizontal="center" vertical="center" wrapText="1"/>
    </xf>
    <xf numFmtId="186" fontId="3" fillId="0" borderId="49" xfId="0" applyNumberFormat="1" applyFont="1" applyFill="1" applyBorder="1" applyAlignment="1">
      <alignment horizontal="center" vertical="center" wrapText="1"/>
    </xf>
    <xf numFmtId="186" fontId="3" fillId="0" borderId="26" xfId="0" applyNumberFormat="1" applyFont="1" applyFill="1" applyBorder="1" applyAlignment="1">
      <alignment horizontal="center" vertical="center" wrapText="1"/>
    </xf>
    <xf numFmtId="186" fontId="3" fillId="0" borderId="72" xfId="0" applyNumberFormat="1" applyFont="1" applyFill="1" applyBorder="1" applyAlignment="1">
      <alignment horizontal="center" vertical="center" wrapText="1"/>
    </xf>
    <xf numFmtId="199" fontId="3" fillId="0" borderId="11" xfId="0" applyNumberFormat="1" applyFont="1" applyFill="1" applyBorder="1" applyAlignment="1" applyProtection="1">
      <alignment horizontal="left" vertical="center"/>
      <protection/>
    </xf>
    <xf numFmtId="199" fontId="9" fillId="0" borderId="11" xfId="0" applyNumberFormat="1" applyFont="1" applyFill="1" applyBorder="1" applyAlignment="1" applyProtection="1">
      <alignment horizontal="center" vertical="center"/>
      <protection/>
    </xf>
    <xf numFmtId="199" fontId="5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199" fontId="9" fillId="0" borderId="10" xfId="0" applyNumberFormat="1" applyFont="1" applyFill="1" applyBorder="1" applyAlignment="1" applyProtection="1">
      <alignment horizontal="center" vertical="center"/>
      <protection/>
    </xf>
    <xf numFmtId="182" fontId="43" fillId="0" borderId="18" xfId="0" applyNumberFormat="1" applyFont="1" applyFill="1" applyBorder="1" applyAlignment="1" applyProtection="1">
      <alignment horizontal="center" vertical="center"/>
      <protection/>
    </xf>
    <xf numFmtId="199" fontId="13" fillId="0" borderId="11" xfId="0" applyNumberFormat="1" applyFont="1" applyFill="1" applyBorder="1" applyAlignment="1" applyProtection="1">
      <alignment horizontal="center" vertical="center"/>
      <protection/>
    </xf>
    <xf numFmtId="199" fontId="3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horizontal="center" vertical="center"/>
      <protection/>
    </xf>
    <xf numFmtId="182" fontId="44" fillId="0" borderId="52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82" fontId="44" fillId="0" borderId="18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 vertical="center" wrapText="1"/>
    </xf>
    <xf numFmtId="181" fontId="3" fillId="0" borderId="22" xfId="0" applyNumberFormat="1" applyFont="1" applyFill="1" applyBorder="1" applyAlignment="1" applyProtection="1">
      <alignment horizontal="left" vertical="center"/>
      <protection/>
    </xf>
    <xf numFmtId="184" fontId="43" fillId="0" borderId="18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184" fontId="44" fillId="0" borderId="5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49" fontId="5" fillId="0" borderId="22" xfId="0" applyNumberFormat="1" applyFont="1" applyFill="1" applyBorder="1" applyAlignment="1">
      <alignment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32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" fontId="17" fillId="0" borderId="32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46" fillId="0" borderId="3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46" fillId="0" borderId="25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1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185" fontId="4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/>
    </xf>
    <xf numFmtId="0" fontId="3" fillId="0" borderId="24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right" vertical="center"/>
    </xf>
    <xf numFmtId="49" fontId="3" fillId="0" borderId="38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left" vertical="center" wrapText="1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17" fillId="0" borderId="26" xfId="0" applyNumberFormat="1" applyFont="1" applyFill="1" applyBorder="1" applyAlignment="1">
      <alignment horizontal="center"/>
    </xf>
    <xf numFmtId="1" fontId="17" fillId="0" borderId="72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3" fillId="0" borderId="74" xfId="0" applyFont="1" applyFill="1" applyBorder="1" applyAlignment="1">
      <alignment horizontal="center" vertical="center" wrapText="1"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182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182" fontId="5" fillId="0" borderId="28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84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32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49" fontId="5" fillId="0" borderId="33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180" fontId="3" fillId="0" borderId="67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49" fontId="5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184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84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4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84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84" fontId="5" fillId="0" borderId="68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 applyProtection="1">
      <alignment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182" fontId="5" fillId="0" borderId="28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182" fontId="3" fillId="0" borderId="28" xfId="0" applyNumberFormat="1" applyFont="1" applyFill="1" applyBorder="1" applyAlignment="1">
      <alignment horizontal="center" vertical="center"/>
    </xf>
    <xf numFmtId="182" fontId="3" fillId="0" borderId="61" xfId="0" applyNumberFormat="1" applyFont="1" applyFill="1" applyBorder="1" applyAlignment="1">
      <alignment horizontal="center" vertical="center"/>
    </xf>
    <xf numFmtId="182" fontId="3" fillId="0" borderId="74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61" xfId="0" applyNumberFormat="1" applyFont="1" applyFill="1" applyBorder="1" applyAlignment="1">
      <alignment horizontal="center" vertical="center"/>
    </xf>
    <xf numFmtId="1" fontId="3" fillId="0" borderId="74" xfId="0" applyNumberFormat="1" applyFont="1" applyFill="1" applyBorder="1" applyAlignment="1">
      <alignment horizontal="center" vertical="center"/>
    </xf>
    <xf numFmtId="182" fontId="5" fillId="0" borderId="61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80" fontId="3" fillId="0" borderId="19" xfId="0" applyNumberFormat="1" applyFont="1" applyFill="1" applyBorder="1" applyAlignment="1" applyProtection="1">
      <alignment vertical="center"/>
      <protection/>
    </xf>
    <xf numFmtId="180" fontId="3" fillId="0" borderId="20" xfId="0" applyNumberFormat="1" applyFont="1" applyFill="1" applyBorder="1" applyAlignment="1" applyProtection="1">
      <alignment vertical="center"/>
      <protection/>
    </xf>
    <xf numFmtId="180" fontId="3" fillId="0" borderId="53" xfId="0" applyNumberFormat="1" applyFon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3" fillId="0" borderId="33" xfId="0" applyNumberFormat="1" applyFont="1" applyFill="1" applyBorder="1" applyAlignment="1">
      <alignment horizontal="center" vertical="center" wrapText="1"/>
    </xf>
    <xf numFmtId="186" fontId="3" fillId="0" borderId="2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5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186" fontId="3" fillId="0" borderId="13" xfId="0" applyNumberFormat="1" applyFont="1" applyFill="1" applyBorder="1" applyAlignment="1">
      <alignment horizontal="center" vertical="center" wrapText="1"/>
    </xf>
    <xf numFmtId="186" fontId="3" fillId="0" borderId="37" xfId="0" applyNumberFormat="1" applyFont="1" applyFill="1" applyBorder="1" applyAlignment="1">
      <alignment horizontal="center" vertical="center" wrapText="1"/>
    </xf>
    <xf numFmtId="186" fontId="3" fillId="0" borderId="38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vertical="center" wrapText="1"/>
    </xf>
    <xf numFmtId="185" fontId="3" fillId="0" borderId="28" xfId="0" applyNumberFormat="1" applyFont="1" applyFill="1" applyBorder="1" applyAlignment="1">
      <alignment horizontal="center" vertical="center" wrapText="1"/>
    </xf>
    <xf numFmtId="186" fontId="3" fillId="0" borderId="28" xfId="0" applyNumberFormat="1" applyFont="1" applyFill="1" applyBorder="1" applyAlignment="1">
      <alignment horizontal="center" vertical="center" wrapText="1"/>
    </xf>
    <xf numFmtId="186" fontId="3" fillId="0" borderId="35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85" fontId="5" fillId="0" borderId="29" xfId="0" applyNumberFormat="1" applyFont="1" applyFill="1" applyBorder="1" applyAlignment="1">
      <alignment horizontal="center" vertical="center" wrapText="1"/>
    </xf>
    <xf numFmtId="185" fontId="5" fillId="0" borderId="40" xfId="0" applyNumberFormat="1" applyFont="1" applyFill="1" applyBorder="1" applyAlignment="1">
      <alignment horizontal="center" vertical="center" wrapText="1"/>
    </xf>
    <xf numFmtId="186" fontId="5" fillId="0" borderId="39" xfId="0" applyNumberFormat="1" applyFont="1" applyFill="1" applyBorder="1" applyAlignment="1">
      <alignment horizontal="center" vertical="center" wrapText="1"/>
    </xf>
    <xf numFmtId="186" fontId="5" fillId="0" borderId="29" xfId="0" applyNumberFormat="1" applyFont="1" applyFill="1" applyBorder="1" applyAlignment="1">
      <alignment horizontal="center" vertical="center" wrapText="1"/>
    </xf>
    <xf numFmtId="186" fontId="5" fillId="0" borderId="62" xfId="0" applyNumberFormat="1" applyFont="1" applyFill="1" applyBorder="1" applyAlignment="1">
      <alignment horizontal="center" vertical="center" wrapText="1"/>
    </xf>
    <xf numFmtId="186" fontId="5" fillId="0" borderId="78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center" wrapText="1"/>
    </xf>
    <xf numFmtId="182" fontId="5" fillId="0" borderId="26" xfId="0" applyNumberFormat="1" applyFont="1" applyFill="1" applyBorder="1" applyAlignment="1">
      <alignment horizontal="center" vertical="center" wrapText="1"/>
    </xf>
    <xf numFmtId="182" fontId="3" fillId="0" borderId="26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82" fontId="5" fillId="0" borderId="32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25" xfId="0" applyNumberFormat="1" applyFont="1" applyFill="1" applyBorder="1" applyAlignment="1">
      <alignment horizontal="center" vertical="center" wrapText="1"/>
    </xf>
    <xf numFmtId="182" fontId="3" fillId="0" borderId="28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82" fontId="5" fillId="0" borderId="36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54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 applyProtection="1">
      <alignment vertical="center"/>
      <protection/>
    </xf>
    <xf numFmtId="0" fontId="11" fillId="0" borderId="42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180" fontId="3" fillId="0" borderId="56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80" fontId="3" fillId="0" borderId="32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180" fontId="3" fillId="0" borderId="24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182" fontId="5" fillId="0" borderId="11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wrapText="1"/>
    </xf>
    <xf numFmtId="1" fontId="9" fillId="0" borderId="10" xfId="0" applyNumberFormat="1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182" fontId="5" fillId="0" borderId="26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/>
    </xf>
    <xf numFmtId="1" fontId="5" fillId="0" borderId="72" xfId="0" applyNumberFormat="1" applyFont="1" applyFill="1" applyBorder="1" applyAlignment="1">
      <alignment horizontal="center" vertical="center" wrapText="1"/>
    </xf>
    <xf numFmtId="180" fontId="3" fillId="0" borderId="54" xfId="0" applyNumberFormat="1" applyFont="1" applyFill="1" applyBorder="1" applyAlignment="1" applyProtection="1">
      <alignment vertical="center"/>
      <protection/>
    </xf>
    <xf numFmtId="49" fontId="5" fillId="0" borderId="5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82" fontId="5" fillId="0" borderId="20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180" fontId="3" fillId="0" borderId="65" xfId="0" applyNumberFormat="1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1" fontId="5" fillId="0" borderId="54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horizontal="center" vertical="center" wrapText="1"/>
    </xf>
    <xf numFmtId="182" fontId="5" fillId="0" borderId="44" xfId="0" applyNumberFormat="1" applyFont="1" applyFill="1" applyBorder="1" applyAlignment="1">
      <alignment horizontal="center" vertical="center" wrapText="1"/>
    </xf>
    <xf numFmtId="182" fontId="5" fillId="0" borderId="44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1" fontId="5" fillId="0" borderId="75" xfId="0" applyNumberFormat="1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180" fontId="3" fillId="0" borderId="65" xfId="0" applyNumberFormat="1" applyFont="1" applyFill="1" applyBorder="1" applyAlignment="1" applyProtection="1">
      <alignment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182" fontId="5" fillId="0" borderId="44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2" fontId="5" fillId="0" borderId="25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wrapText="1"/>
    </xf>
    <xf numFmtId="182" fontId="3" fillId="0" borderId="1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wrapText="1"/>
    </xf>
    <xf numFmtId="1" fontId="3" fillId="0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" fontId="3" fillId="0" borderId="47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49" fontId="3" fillId="0" borderId="74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vertical="center"/>
      <protection/>
    </xf>
    <xf numFmtId="182" fontId="3" fillId="0" borderId="29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1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181" fontId="13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1" fontId="3" fillId="0" borderId="72" xfId="0" applyNumberFormat="1" applyFont="1" applyFill="1" applyBorder="1" applyAlignment="1">
      <alignment horizontal="center" vertical="center"/>
    </xf>
    <xf numFmtId="181" fontId="1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center" vertical="center" wrapText="1"/>
    </xf>
    <xf numFmtId="181" fontId="13" fillId="0" borderId="44" xfId="0" applyNumberFormat="1" applyFont="1" applyFill="1" applyBorder="1" applyAlignment="1" applyProtection="1">
      <alignment horizontal="center" vertical="center"/>
      <protection/>
    </xf>
    <xf numFmtId="1" fontId="3" fillId="0" borderId="76" xfId="0" applyNumberFormat="1" applyFont="1" applyFill="1" applyBorder="1" applyAlignment="1">
      <alignment horizontal="center" vertical="center"/>
    </xf>
    <xf numFmtId="1" fontId="3" fillId="0" borderId="68" xfId="0" applyNumberFormat="1" applyFont="1" applyFill="1" applyBorder="1" applyAlignment="1">
      <alignment horizontal="center" vertical="center"/>
    </xf>
    <xf numFmtId="1" fontId="3" fillId="0" borderId="65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188" fontId="5" fillId="0" borderId="28" xfId="0" applyNumberFormat="1" applyFont="1" applyFill="1" applyBorder="1" applyAlignment="1" applyProtection="1">
      <alignment vertical="center"/>
      <protection/>
    </xf>
    <xf numFmtId="1" fontId="5" fillId="0" borderId="61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56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>
      <alignment vertical="center" wrapText="1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77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182" fontId="3" fillId="0" borderId="44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1" fontId="3" fillId="0" borderId="63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vertical="center" wrapText="1"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82" fontId="5" fillId="0" borderId="29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/>
    </xf>
    <xf numFmtId="1" fontId="5" fillId="0" borderId="78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right" vertical="center" wrapText="1"/>
    </xf>
    <xf numFmtId="180" fontId="3" fillId="0" borderId="61" xfId="0" applyNumberFormat="1" applyFont="1" applyFill="1" applyBorder="1" applyAlignment="1" applyProtection="1">
      <alignment vertical="center"/>
      <protection/>
    </xf>
    <xf numFmtId="49" fontId="3" fillId="0" borderId="64" xfId="0" applyNumberFormat="1" applyFont="1" applyFill="1" applyBorder="1" applyAlignment="1">
      <alignment horizontal="right" vertical="center" wrapText="1"/>
    </xf>
    <xf numFmtId="49" fontId="5" fillId="0" borderId="80" xfId="0" applyNumberFormat="1" applyFont="1" applyFill="1" applyBorder="1" applyAlignment="1">
      <alignment vertical="center" wrapText="1"/>
    </xf>
    <xf numFmtId="181" fontId="5" fillId="0" borderId="79" xfId="0" applyNumberFormat="1" applyFont="1" applyFill="1" applyBorder="1" applyAlignment="1" applyProtection="1">
      <alignment horizontal="right" vertical="center"/>
      <protection/>
    </xf>
    <xf numFmtId="181" fontId="6" fillId="0" borderId="81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82" fontId="5" fillId="0" borderId="29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182" fontId="5" fillId="0" borderId="28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182" fontId="5" fillId="0" borderId="30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182" fontId="11" fillId="0" borderId="18" xfId="0" applyNumberFormat="1" applyFont="1" applyFill="1" applyBorder="1" applyAlignment="1">
      <alignment horizontal="center" vertical="center" wrapText="1"/>
    </xf>
    <xf numFmtId="182" fontId="11" fillId="0" borderId="2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wrapText="1"/>
    </xf>
    <xf numFmtId="18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wrapText="1"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21" fillId="0" borderId="48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3" fillId="0" borderId="33" xfId="0" applyFont="1" applyBorder="1" applyAlignment="1">
      <alignment horizontal="center" vertical="center" wrapText="1"/>
    </xf>
    <xf numFmtId="0" fontId="33" fillId="0" borderId="47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41" xfId="53" applyFont="1" applyBorder="1" applyAlignment="1">
      <alignment horizontal="center" vertical="center" wrapText="1"/>
      <protection/>
    </xf>
    <xf numFmtId="0" fontId="21" fillId="0" borderId="50" xfId="0" applyFont="1" applyBorder="1" applyAlignment="1">
      <alignment horizontal="center" vertical="center" wrapText="1"/>
    </xf>
    <xf numFmtId="0" fontId="21" fillId="0" borderId="48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48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54" applyFont="1" applyAlignment="1">
      <alignment vertical="center" wrapText="1" shrinkToFit="1"/>
      <protection/>
    </xf>
    <xf numFmtId="0" fontId="4" fillId="0" borderId="0" xfId="54" applyFont="1" applyBorder="1" applyAlignment="1">
      <alignment horizontal="center"/>
      <protection/>
    </xf>
    <xf numFmtId="0" fontId="26" fillId="0" borderId="0" xfId="54" applyFont="1" applyBorder="1" applyAlignment="1">
      <alignment horizontal="left" vertical="top" wrapText="1"/>
      <protection/>
    </xf>
    <xf numFmtId="0" fontId="30" fillId="0" borderId="0" xfId="54" applyFont="1" applyAlignment="1">
      <alignment vertical="top" wrapText="1"/>
      <protection/>
    </xf>
    <xf numFmtId="0" fontId="26" fillId="0" borderId="0" xfId="54" applyFont="1" applyBorder="1" applyAlignment="1">
      <alignment horizontal="left" wrapText="1"/>
      <protection/>
    </xf>
    <xf numFmtId="0" fontId="30" fillId="0" borderId="0" xfId="54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1" fillId="0" borderId="0" xfId="54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41" fillId="0" borderId="0" xfId="0" applyFont="1" applyBorder="1" applyAlignment="1">
      <alignment horizontal="center"/>
    </xf>
    <xf numFmtId="0" fontId="4" fillId="0" borderId="0" xfId="54" applyFont="1" applyAlignment="1">
      <alignment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wrapText="1"/>
      <protection/>
    </xf>
    <xf numFmtId="0" fontId="3" fillId="0" borderId="0" xfId="54" applyFont="1" applyAlignment="1">
      <alignment horizontal="left" vertical="top" wrapText="1"/>
      <protection/>
    </xf>
    <xf numFmtId="0" fontId="3" fillId="0" borderId="0" xfId="54" applyFont="1" applyAlignment="1">
      <alignment horizontal="left" vertical="center" wrapText="1" shrinkToFit="1"/>
      <protection/>
    </xf>
    <xf numFmtId="0" fontId="26" fillId="0" borderId="0" xfId="54" applyFont="1" applyBorder="1" applyAlignment="1">
      <alignment horizontal="left" vertical="center" wrapText="1"/>
      <protection/>
    </xf>
    <xf numFmtId="0" fontId="30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center"/>
      <protection/>
    </xf>
    <xf numFmtId="0" fontId="28" fillId="0" borderId="0" xfId="54" applyFont="1" applyBorder="1" applyAlignment="1">
      <alignment horizontal="center" wrapText="1"/>
      <protection/>
    </xf>
    <xf numFmtId="0" fontId="0" fillId="0" borderId="0" xfId="54" applyAlignment="1">
      <alignment horizontal="center" wrapText="1"/>
      <protection/>
    </xf>
    <xf numFmtId="0" fontId="0" fillId="0" borderId="0" xfId="54" applyAlignment="1">
      <alignment wrapText="1"/>
      <protection/>
    </xf>
    <xf numFmtId="0" fontId="42" fillId="0" borderId="0" xfId="0" applyFont="1" applyBorder="1" applyAlignment="1">
      <alignment horizontal="center"/>
    </xf>
    <xf numFmtId="0" fontId="26" fillId="0" borderId="0" xfId="54" applyFont="1" applyAlignment="1">
      <alignment vertical="top" wrapText="1"/>
      <protection/>
    </xf>
    <xf numFmtId="0" fontId="0" fillId="0" borderId="0" xfId="54" applyAlignment="1">
      <alignment vertical="top" wrapText="1"/>
      <protection/>
    </xf>
    <xf numFmtId="0" fontId="36" fillId="0" borderId="33" xfId="0" applyFont="1" applyBorder="1" applyAlignment="1">
      <alignment horizontal="center" wrapText="1"/>
    </xf>
    <xf numFmtId="0" fontId="38" fillId="0" borderId="47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0" borderId="41" xfId="53" applyFont="1" applyBorder="1" applyAlignment="1">
      <alignment horizontal="center" vertical="center" wrapText="1"/>
      <protection/>
    </xf>
    <xf numFmtId="0" fontId="37" fillId="0" borderId="50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10" fillId="0" borderId="0" xfId="53" applyFont="1" applyAlignment="1">
      <alignment wrapText="1"/>
      <protection/>
    </xf>
    <xf numFmtId="0" fontId="33" fillId="0" borderId="0" xfId="0" applyFont="1" applyAlignment="1">
      <alignment wrapText="1"/>
    </xf>
    <xf numFmtId="0" fontId="0" fillId="0" borderId="5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41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33" fillId="0" borderId="48" xfId="0" applyFont="1" applyBorder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34" fillId="0" borderId="41" xfId="53" applyFont="1" applyBorder="1" applyAlignment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wrapText="1"/>
    </xf>
    <xf numFmtId="0" fontId="33" fillId="0" borderId="47" xfId="0" applyFont="1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84" xfId="0" applyFont="1" applyBorder="1" applyAlignment="1">
      <alignment horizontal="center" wrapText="1"/>
    </xf>
    <xf numFmtId="0" fontId="33" fillId="0" borderId="85" xfId="0" applyFont="1" applyBorder="1" applyAlignment="1">
      <alignment horizontal="center" wrapText="1"/>
    </xf>
    <xf numFmtId="0" fontId="23" fillId="0" borderId="86" xfId="0" applyFont="1" applyBorder="1" applyAlignment="1">
      <alignment horizontal="center" wrapText="1"/>
    </xf>
    <xf numFmtId="0" fontId="33" fillId="0" borderId="87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7" fillId="0" borderId="47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10" fillId="0" borderId="47" xfId="53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49" fontId="23" fillId="0" borderId="10" xfId="53" applyNumberFormat="1" applyFont="1" applyBorder="1" applyAlignment="1" applyProtection="1">
      <alignment horizontal="left" vertical="center" wrapText="1"/>
      <protection locked="0"/>
    </xf>
    <xf numFmtId="0" fontId="33" fillId="0" borderId="10" xfId="0" applyFont="1" applyBorder="1" applyAlignment="1">
      <alignment horizontal="left" vertical="center" wrapText="1"/>
    </xf>
    <xf numFmtId="49" fontId="23" fillId="0" borderId="10" xfId="53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49" fontId="23" fillId="0" borderId="41" xfId="0" applyNumberFormat="1" applyFont="1" applyBorder="1" applyAlignment="1">
      <alignment horizontal="center" wrapText="1"/>
    </xf>
    <xf numFmtId="0" fontId="5" fillId="0" borderId="33" xfId="0" applyFont="1" applyFill="1" applyBorder="1" applyAlignment="1" applyProtection="1">
      <alignment horizontal="right" vertical="center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80" fontId="3" fillId="0" borderId="42" xfId="0" applyNumberFormat="1" applyFont="1" applyFill="1" applyBorder="1" applyAlignment="1" applyProtection="1">
      <alignment horizontal="center" vertical="center" wrapText="1"/>
      <protection/>
    </xf>
    <xf numFmtId="180" fontId="3" fillId="0" borderId="55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9" xfId="0" applyNumberFormat="1" applyFont="1" applyFill="1" applyBorder="1" applyAlignment="1">
      <alignment horizontal="center" vertical="center" textRotation="90" wrapText="1"/>
    </xf>
    <xf numFmtId="180" fontId="3" fillId="0" borderId="27" xfId="0" applyNumberFormat="1" applyFont="1" applyFill="1" applyBorder="1" applyAlignment="1">
      <alignment horizontal="center" vertical="center" textRotation="90" wrapText="1"/>
    </xf>
    <xf numFmtId="180" fontId="3" fillId="0" borderId="88" xfId="0" applyNumberFormat="1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  <xf numFmtId="182" fontId="5" fillId="0" borderId="33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24" xfId="0" applyNumberFormat="1" applyFont="1" applyFill="1" applyBorder="1" applyAlignment="1" applyProtection="1">
      <alignment horizontal="center" vertical="center" wrapText="1"/>
      <protection/>
    </xf>
    <xf numFmtId="180" fontId="20" fillId="0" borderId="42" xfId="0" applyNumberFormat="1" applyFont="1" applyFill="1" applyBorder="1" applyAlignment="1" applyProtection="1">
      <alignment horizontal="center" vertical="center"/>
      <protection/>
    </xf>
    <xf numFmtId="180" fontId="20" fillId="0" borderId="55" xfId="0" applyNumberFormat="1" applyFont="1" applyFill="1" applyBorder="1" applyAlignment="1" applyProtection="1">
      <alignment horizontal="center" vertical="center"/>
      <protection/>
    </xf>
    <xf numFmtId="180" fontId="3" fillId="0" borderId="7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2" xfId="0" applyNumberFormat="1" applyFont="1" applyFill="1" applyBorder="1" applyAlignment="1" applyProtection="1">
      <alignment horizontal="right" vertical="center"/>
      <protection/>
    </xf>
    <xf numFmtId="49" fontId="3" fillId="0" borderId="74" xfId="0" applyNumberFormat="1" applyFont="1" applyFill="1" applyBorder="1" applyAlignment="1" applyProtection="1">
      <alignment horizontal="right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180" fontId="10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60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0" fontId="6" fillId="0" borderId="50" xfId="0" applyNumberFormat="1" applyFont="1" applyFill="1" applyBorder="1" applyAlignment="1" applyProtection="1">
      <alignment horizontal="center" vertical="center"/>
      <protection/>
    </xf>
    <xf numFmtId="180" fontId="6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180" fontId="3" fillId="0" borderId="55" xfId="0" applyNumberFormat="1" applyFont="1" applyFill="1" applyBorder="1" applyAlignment="1" applyProtection="1">
      <alignment horizontal="center" vertical="center"/>
      <protection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180" fontId="6" fillId="0" borderId="42" xfId="0" applyNumberFormat="1" applyFont="1" applyFill="1" applyBorder="1" applyAlignment="1" applyProtection="1">
      <alignment horizontal="center"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55" xfId="0" applyNumberFormat="1" applyFont="1" applyFill="1" applyBorder="1" applyAlignment="1" applyProtection="1">
      <alignment horizontal="center" vertical="center"/>
      <protection/>
    </xf>
    <xf numFmtId="0" fontId="20" fillId="0" borderId="64" xfId="0" applyNumberFormat="1" applyFont="1" applyFill="1" applyBorder="1" applyAlignment="1" applyProtection="1">
      <alignment horizontal="center" vertical="center"/>
      <protection/>
    </xf>
    <xf numFmtId="49" fontId="3" fillId="0" borderId="79" xfId="0" applyNumberFormat="1" applyFont="1" applyFill="1" applyBorder="1" applyAlignment="1" applyProtection="1">
      <alignment horizontal="center" vertical="center" textRotation="90"/>
      <protection/>
    </xf>
    <xf numFmtId="49" fontId="3" fillId="0" borderId="27" xfId="0" applyNumberFormat="1" applyFont="1" applyFill="1" applyBorder="1" applyAlignment="1" applyProtection="1">
      <alignment horizontal="center" vertical="center" textRotation="90"/>
      <protection/>
    </xf>
    <xf numFmtId="49" fontId="3" fillId="0" borderId="52" xfId="0" applyNumberFormat="1" applyFont="1" applyFill="1" applyBorder="1" applyAlignment="1" applyProtection="1">
      <alignment horizontal="center" vertical="center" textRotation="90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180" fontId="2" fillId="0" borderId="80" xfId="0" applyNumberFormat="1" applyFont="1" applyFill="1" applyBorder="1" applyAlignment="1" applyProtection="1">
      <alignment horizontal="center" vertical="center" wrapText="1"/>
      <protection/>
    </xf>
    <xf numFmtId="180" fontId="2" fillId="0" borderId="81" xfId="0" applyNumberFormat="1" applyFont="1" applyFill="1" applyBorder="1" applyAlignment="1" applyProtection="1">
      <alignment horizontal="center" vertical="center" wrapText="1"/>
      <protection/>
    </xf>
    <xf numFmtId="180" fontId="2" fillId="0" borderId="58" xfId="0" applyNumberFormat="1" applyFont="1" applyFill="1" applyBorder="1" applyAlignment="1" applyProtection="1">
      <alignment horizontal="center" vertical="center" wrapText="1"/>
      <protection/>
    </xf>
    <xf numFmtId="180" fontId="2" fillId="0" borderId="67" xfId="0" applyNumberFormat="1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Fill="1" applyBorder="1" applyAlignment="1" applyProtection="1">
      <alignment horizontal="right" vertical="center"/>
      <protection/>
    </xf>
    <xf numFmtId="49" fontId="5" fillId="0" borderId="74" xfId="0" applyNumberFormat="1" applyFont="1" applyFill="1" applyBorder="1" applyAlignment="1" applyProtection="1">
      <alignment horizontal="right" vertical="center"/>
      <protection/>
    </xf>
    <xf numFmtId="0" fontId="5" fillId="0" borderId="5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right" vertical="center" wrapText="1"/>
    </xf>
    <xf numFmtId="0" fontId="3" fillId="0" borderId="64" xfId="0" applyFont="1" applyFill="1" applyBorder="1" applyAlignment="1">
      <alignment horizontal="right" vertical="center" wrapText="1"/>
    </xf>
    <xf numFmtId="49" fontId="5" fillId="0" borderId="42" xfId="0" applyNumberFormat="1" applyFont="1" applyFill="1" applyBorder="1" applyAlignment="1">
      <alignment horizontal="right" vertical="justify" wrapText="1"/>
    </xf>
    <xf numFmtId="49" fontId="5" fillId="0" borderId="64" xfId="0" applyNumberFormat="1" applyFont="1" applyFill="1" applyBorder="1" applyAlignment="1">
      <alignment horizontal="right" vertical="justify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74" xfId="0" applyNumberFormat="1" applyFont="1" applyFill="1" applyBorder="1" applyAlignment="1" applyProtection="1">
      <alignment horizontal="center" vertical="center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39" fillId="0" borderId="17" xfId="0" applyNumberFormat="1" applyFont="1" applyFill="1" applyBorder="1" applyAlignment="1">
      <alignment horizontal="center" vertical="center" wrapText="1"/>
    </xf>
    <xf numFmtId="182" fontId="39" fillId="0" borderId="16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64" xfId="0" applyNumberFormat="1" applyFont="1" applyFill="1" applyBorder="1" applyAlignment="1" applyProtection="1">
      <alignment horizontal="center" vertical="center"/>
      <protection/>
    </xf>
    <xf numFmtId="180" fontId="3" fillId="24" borderId="79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27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52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44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68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33" xfId="0" applyFont="1" applyFill="1" applyBorder="1" applyAlignment="1" applyProtection="1">
      <alignment horizontal="right" vertical="center"/>
      <protection/>
    </xf>
    <xf numFmtId="0" fontId="5" fillId="24" borderId="47" xfId="0" applyFont="1" applyFill="1" applyBorder="1" applyAlignment="1" applyProtection="1">
      <alignment horizontal="right" vertical="center"/>
      <protection/>
    </xf>
    <xf numFmtId="180" fontId="3" fillId="24" borderId="42" xfId="0" applyNumberFormat="1" applyFont="1" applyFill="1" applyBorder="1" applyAlignment="1" applyProtection="1">
      <alignment horizontal="center" vertical="center"/>
      <protection/>
    </xf>
    <xf numFmtId="180" fontId="3" fillId="24" borderId="55" xfId="0" applyNumberFormat="1" applyFont="1" applyFill="1" applyBorder="1" applyAlignment="1" applyProtection="1">
      <alignment horizontal="center" vertical="center"/>
      <protection/>
    </xf>
    <xf numFmtId="180" fontId="3" fillId="24" borderId="64" xfId="0" applyNumberFormat="1" applyFont="1" applyFill="1" applyBorder="1" applyAlignment="1" applyProtection="1">
      <alignment horizontal="center" vertical="center"/>
      <protection/>
    </xf>
    <xf numFmtId="49" fontId="3" fillId="24" borderId="79" xfId="0" applyNumberFormat="1" applyFont="1" applyFill="1" applyBorder="1" applyAlignment="1" applyProtection="1">
      <alignment horizontal="center" vertical="center" textRotation="90"/>
      <protection/>
    </xf>
    <xf numFmtId="49" fontId="3" fillId="24" borderId="27" xfId="0" applyNumberFormat="1" applyFont="1" applyFill="1" applyBorder="1" applyAlignment="1" applyProtection="1">
      <alignment horizontal="center" vertical="center" textRotation="90"/>
      <protection/>
    </xf>
    <xf numFmtId="49" fontId="3" fillId="24" borderId="52" xfId="0" applyNumberFormat="1" applyFont="1" applyFill="1" applyBorder="1" applyAlignment="1" applyProtection="1">
      <alignment horizontal="center" vertical="center" textRotation="90"/>
      <protection/>
    </xf>
    <xf numFmtId="180" fontId="3" fillId="24" borderId="15" xfId="0" applyNumberFormat="1" applyFont="1" applyFill="1" applyBorder="1" applyAlignment="1" applyProtection="1">
      <alignment horizontal="center" vertical="center"/>
      <protection/>
    </xf>
    <xf numFmtId="180" fontId="3" fillId="24" borderId="22" xfId="0" applyNumberFormat="1" applyFont="1" applyFill="1" applyBorder="1" applyAlignment="1" applyProtection="1">
      <alignment horizontal="center" vertical="center"/>
      <protection/>
    </xf>
    <xf numFmtId="180" fontId="3" fillId="24" borderId="38" xfId="0" applyNumberFormat="1" applyFont="1" applyFill="1" applyBorder="1" applyAlignment="1" applyProtection="1">
      <alignment horizontal="center" vertical="center"/>
      <protection/>
    </xf>
    <xf numFmtId="180" fontId="2" fillId="24" borderId="80" xfId="0" applyNumberFormat="1" applyFont="1" applyFill="1" applyBorder="1" applyAlignment="1" applyProtection="1">
      <alignment horizontal="center" vertical="center" wrapText="1"/>
      <protection/>
    </xf>
    <xf numFmtId="180" fontId="2" fillId="24" borderId="81" xfId="0" applyNumberFormat="1" applyFont="1" applyFill="1" applyBorder="1" applyAlignment="1" applyProtection="1">
      <alignment horizontal="center" vertical="center" wrapText="1"/>
      <protection/>
    </xf>
    <xf numFmtId="180" fontId="2" fillId="24" borderId="58" xfId="0" applyNumberFormat="1" applyFont="1" applyFill="1" applyBorder="1" applyAlignment="1" applyProtection="1">
      <alignment horizontal="center" vertical="center" wrapText="1"/>
      <protection/>
    </xf>
    <xf numFmtId="180" fontId="2" fillId="24" borderId="67" xfId="0" applyNumberFormat="1" applyFont="1" applyFill="1" applyBorder="1" applyAlignment="1" applyProtection="1">
      <alignment horizontal="center" vertical="center" wrapText="1"/>
      <protection/>
    </xf>
    <xf numFmtId="180" fontId="6" fillId="24" borderId="41" xfId="0" applyNumberFormat="1" applyFont="1" applyFill="1" applyBorder="1" applyAlignment="1" applyProtection="1">
      <alignment horizontal="center" vertical="center"/>
      <protection/>
    </xf>
    <xf numFmtId="180" fontId="6" fillId="24" borderId="50" xfId="0" applyNumberFormat="1" applyFont="1" applyFill="1" applyBorder="1" applyAlignment="1" applyProtection="1">
      <alignment horizontal="center" vertical="center"/>
      <protection/>
    </xf>
    <xf numFmtId="180" fontId="6" fillId="24" borderId="47" xfId="0" applyNumberFormat="1" applyFont="1" applyFill="1" applyBorder="1" applyAlignment="1" applyProtection="1">
      <alignment horizontal="center" vertical="center"/>
      <protection/>
    </xf>
    <xf numFmtId="180" fontId="3" fillId="24" borderId="42" xfId="0" applyNumberFormat="1" applyFont="1" applyFill="1" applyBorder="1" applyAlignment="1" applyProtection="1">
      <alignment horizontal="center" vertical="center" wrapText="1"/>
      <protection/>
    </xf>
    <xf numFmtId="180" fontId="3" fillId="24" borderId="55" xfId="0" applyNumberFormat="1" applyFont="1" applyFill="1" applyBorder="1" applyAlignment="1" applyProtection="1">
      <alignment horizontal="center" vertical="center" wrapText="1"/>
      <protection/>
    </xf>
    <xf numFmtId="180" fontId="3" fillId="24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63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65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58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76" xfId="0" applyNumberFormat="1" applyFont="1" applyFill="1" applyBorder="1" applyAlignment="1" applyProtection="1">
      <alignment horizontal="center" vertical="center" textRotation="90" wrapText="1"/>
      <protection/>
    </xf>
    <xf numFmtId="180" fontId="3" fillId="24" borderId="79" xfId="0" applyNumberFormat="1" applyFont="1" applyFill="1" applyBorder="1" applyAlignment="1">
      <alignment horizontal="center" vertical="center" textRotation="90" wrapText="1"/>
    </xf>
    <xf numFmtId="180" fontId="3" fillId="24" borderId="27" xfId="0" applyNumberFormat="1" applyFont="1" applyFill="1" applyBorder="1" applyAlignment="1">
      <alignment horizontal="center" vertical="center" textRotation="90" wrapText="1"/>
    </xf>
    <xf numFmtId="180" fontId="3" fillId="24" borderId="88" xfId="0" applyNumberFormat="1" applyFont="1" applyFill="1" applyBorder="1" applyAlignment="1">
      <alignment horizontal="center" vertical="center" textRotation="90" wrapText="1"/>
    </xf>
    <xf numFmtId="182" fontId="5" fillId="34" borderId="47" xfId="0" applyNumberFormat="1" applyFont="1" applyFill="1" applyBorder="1" applyAlignment="1" applyProtection="1">
      <alignment horizontal="center" vertical="center" wrapText="1"/>
      <protection/>
    </xf>
    <xf numFmtId="180" fontId="10" fillId="34" borderId="50" xfId="0" applyNumberFormat="1" applyFont="1" applyFill="1" applyBorder="1" applyAlignment="1" applyProtection="1">
      <alignment horizontal="center" vertical="center"/>
      <protection/>
    </xf>
    <xf numFmtId="0" fontId="5" fillId="34" borderId="47" xfId="0" applyNumberFormat="1" applyFont="1" applyFill="1" applyBorder="1" applyAlignment="1" applyProtection="1">
      <alignment horizontal="center" vertical="center"/>
      <protection/>
    </xf>
    <xf numFmtId="182" fontId="39" fillId="34" borderId="17" xfId="0" applyNumberFormat="1" applyFont="1" applyFill="1" applyBorder="1" applyAlignment="1">
      <alignment horizontal="center" vertical="center" wrapText="1"/>
    </xf>
    <xf numFmtId="0" fontId="3" fillId="34" borderId="55" xfId="0" applyNumberFormat="1" applyFont="1" applyFill="1" applyBorder="1" applyAlignment="1" applyProtection="1">
      <alignment horizontal="center" vertical="center" wrapText="1"/>
      <protection/>
    </xf>
    <xf numFmtId="0" fontId="9" fillId="24" borderId="56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9" fillId="24" borderId="57" xfId="0" applyFont="1" applyFill="1" applyBorder="1" applyAlignment="1">
      <alignment horizontal="center" vertical="center" wrapText="1"/>
    </xf>
    <xf numFmtId="0" fontId="9" fillId="24" borderId="8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іт_ЕП_бакалавр_уск 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155"/>
  <sheetViews>
    <sheetView tabSelected="1" view="pageBreakPreview" zoomScale="65" zoomScaleNormal="50" zoomScaleSheetLayoutView="65" zoomScalePageLayoutView="0" workbookViewId="0" topLeftCell="A10">
      <selection activeCell="AC24" sqref="AC24"/>
    </sheetView>
  </sheetViews>
  <sheetFormatPr defaultColWidth="3.25390625" defaultRowHeight="12.75"/>
  <cols>
    <col min="1" max="1" width="5.00390625" style="1" customWidth="1"/>
    <col min="2" max="2" width="5.125" style="1" customWidth="1"/>
    <col min="3" max="3" width="4.375" style="1" customWidth="1"/>
    <col min="4" max="5" width="4.25390625" style="1" customWidth="1"/>
    <col min="6" max="6" width="4.375" style="1" customWidth="1"/>
    <col min="7" max="7" width="3.75390625" style="1" customWidth="1"/>
    <col min="8" max="8" width="4.625" style="1" customWidth="1"/>
    <col min="9" max="9" width="4.75390625" style="1" customWidth="1"/>
    <col min="10" max="10" width="4.125" style="1" customWidth="1"/>
    <col min="11" max="11" width="4.75390625" style="1" customWidth="1"/>
    <col min="12" max="12" width="3.75390625" style="1" bestFit="1" customWidth="1"/>
    <col min="13" max="13" width="4.00390625" style="1" customWidth="1"/>
    <col min="14" max="14" width="5.00390625" style="1" customWidth="1"/>
    <col min="15" max="15" width="5.125" style="1" customWidth="1"/>
    <col min="16" max="17" width="4.75390625" style="1" customWidth="1"/>
    <col min="18" max="18" width="4.625" style="1" customWidth="1"/>
    <col min="19" max="19" width="5.375" style="1" customWidth="1"/>
    <col min="20" max="20" width="3.875" style="1" customWidth="1"/>
    <col min="21" max="21" width="3.75390625" style="1" customWidth="1"/>
    <col min="22" max="22" width="3.875" style="1" customWidth="1"/>
    <col min="23" max="23" width="3.75390625" style="1" bestFit="1" customWidth="1"/>
    <col min="24" max="25" width="3.875" style="1" customWidth="1"/>
    <col min="26" max="26" width="5.00390625" style="1" customWidth="1"/>
    <col min="27" max="27" width="5.375" style="1" customWidth="1"/>
    <col min="28" max="28" width="6.00390625" style="1" customWidth="1"/>
    <col min="29" max="29" width="5.25390625" style="1" customWidth="1"/>
    <col min="30" max="30" width="5.625" style="1" customWidth="1"/>
    <col min="31" max="31" width="5.75390625" style="1" customWidth="1"/>
    <col min="32" max="32" width="5.625" style="1" customWidth="1"/>
    <col min="33" max="33" width="5.875" style="1" customWidth="1"/>
    <col min="34" max="34" width="6.125" style="1" customWidth="1"/>
    <col min="35" max="35" width="4.25390625" style="1" customWidth="1"/>
    <col min="36" max="36" width="6.625" style="1" customWidth="1"/>
    <col min="37" max="37" width="7.25390625" style="1" customWidth="1"/>
    <col min="38" max="38" width="6.75390625" style="1" customWidth="1"/>
    <col min="39" max="39" width="7.00390625" style="1" customWidth="1"/>
    <col min="40" max="40" width="6.00390625" style="1" customWidth="1"/>
    <col min="41" max="42" width="6.125" style="1" customWidth="1"/>
    <col min="43" max="43" width="6.00390625" style="1" customWidth="1"/>
    <col min="44" max="47" width="3.75390625" style="1" bestFit="1" customWidth="1"/>
    <col min="48" max="48" width="4.375" style="1" customWidth="1"/>
    <col min="49" max="49" width="4.875" style="1" customWidth="1"/>
    <col min="50" max="52" width="3.25390625" style="1" customWidth="1"/>
    <col min="53" max="53" width="7.625" style="1" customWidth="1"/>
    <col min="54" max="54" width="0.2421875" style="1" customWidth="1"/>
    <col min="55" max="56" width="3.25390625" style="1" hidden="1" customWidth="1"/>
    <col min="57" max="16384" width="3.25390625" style="1" customWidth="1"/>
  </cols>
  <sheetData>
    <row r="1" ht="43.5" customHeight="1"/>
    <row r="2" spans="1:53" ht="30">
      <c r="A2" s="1168"/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84" t="s">
        <v>84</v>
      </c>
      <c r="Q2" s="1184"/>
      <c r="R2" s="1184"/>
      <c r="S2" s="1184"/>
      <c r="T2" s="1184"/>
      <c r="U2" s="1184"/>
      <c r="V2" s="1184"/>
      <c r="W2" s="1184"/>
      <c r="X2" s="1184"/>
      <c r="Y2" s="1184"/>
      <c r="Z2" s="1184"/>
      <c r="AA2" s="1184"/>
      <c r="AB2" s="1184"/>
      <c r="AC2" s="1184"/>
      <c r="AD2" s="1184"/>
      <c r="AE2" s="1184"/>
      <c r="AF2" s="1184"/>
      <c r="AG2" s="1184"/>
      <c r="AH2" s="1184"/>
      <c r="AI2" s="1184"/>
      <c r="AJ2" s="1184"/>
      <c r="AK2" s="1184"/>
      <c r="AL2" s="1184"/>
      <c r="AM2" s="1184"/>
      <c r="AN2" s="1184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0.25" customHeight="1">
      <c r="A3" s="1176" t="s">
        <v>242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8.5">
      <c r="A4" s="1176" t="s">
        <v>243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85" t="s">
        <v>15</v>
      </c>
      <c r="Q4" s="1186"/>
      <c r="R4" s="1186"/>
      <c r="S4" s="1186"/>
      <c r="T4" s="1186"/>
      <c r="U4" s="1186"/>
      <c r="V4" s="1186"/>
      <c r="W4" s="1186"/>
      <c r="X4" s="1186"/>
      <c r="Y4" s="1186"/>
      <c r="Z4" s="1186"/>
      <c r="AA4" s="1186"/>
      <c r="AB4" s="1186"/>
      <c r="AC4" s="1186"/>
      <c r="AD4" s="1186"/>
      <c r="AE4" s="1186"/>
      <c r="AF4" s="1186"/>
      <c r="AG4" s="1186"/>
      <c r="AH4" s="1186"/>
      <c r="AI4" s="1186"/>
      <c r="AJ4" s="1186"/>
      <c r="AK4" s="1186"/>
      <c r="AL4" s="1186"/>
      <c r="AM4" s="1186"/>
      <c r="AN4" s="1169" t="s">
        <v>246</v>
      </c>
      <c r="AO4" s="1187"/>
      <c r="AP4" s="1187"/>
      <c r="AQ4" s="1187"/>
      <c r="AR4" s="1187"/>
      <c r="AS4" s="1187"/>
      <c r="AT4" s="1187"/>
      <c r="AU4" s="1187"/>
      <c r="AV4" s="1187"/>
      <c r="AW4" s="1187"/>
      <c r="AX4" s="1187"/>
      <c r="AY4" s="1187"/>
      <c r="AZ4" s="1187"/>
      <c r="BA4" s="1187"/>
    </row>
    <row r="5" spans="1:53" ht="26.25" customHeight="1">
      <c r="A5" s="1176" t="s">
        <v>271</v>
      </c>
      <c r="B5" s="1176"/>
      <c r="C5" s="1176"/>
      <c r="D5" s="1176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/>
      <c r="AN5" s="1187"/>
      <c r="AO5" s="1187"/>
      <c r="AP5" s="1187"/>
      <c r="AQ5" s="1187"/>
      <c r="AR5" s="1187"/>
      <c r="AS5" s="1187"/>
      <c r="AT5" s="1187"/>
      <c r="AU5" s="1187"/>
      <c r="AV5" s="1187"/>
      <c r="AW5" s="1187"/>
      <c r="AX5" s="1187"/>
      <c r="AY5" s="1187"/>
      <c r="AZ5" s="1187"/>
      <c r="BA5" s="1187"/>
    </row>
    <row r="6" spans="1:53" s="8" customFormat="1" ht="27.75">
      <c r="A6" s="1188" t="s">
        <v>268</v>
      </c>
      <c r="B6" s="1188"/>
      <c r="C6" s="1188"/>
      <c r="D6" s="1188"/>
      <c r="E6" s="1188"/>
      <c r="F6" s="1188"/>
      <c r="G6" s="1188"/>
      <c r="H6" s="1188"/>
      <c r="I6" s="1188"/>
      <c r="J6" s="1188"/>
      <c r="K6" s="1188"/>
      <c r="L6" s="1188"/>
      <c r="M6" s="1188"/>
      <c r="N6" s="1188"/>
      <c r="O6" s="118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  <c r="AN6" s="1169" t="s">
        <v>85</v>
      </c>
      <c r="AO6" s="1170"/>
      <c r="AP6" s="1170"/>
      <c r="AQ6" s="1170"/>
      <c r="AR6" s="1170"/>
      <c r="AS6" s="1170"/>
      <c r="AT6" s="1170"/>
      <c r="AU6" s="1170"/>
      <c r="AV6" s="1170"/>
      <c r="AW6" s="1170"/>
      <c r="AX6" s="1170"/>
      <c r="AY6" s="1170"/>
      <c r="AZ6" s="1170"/>
      <c r="BA6" s="1170"/>
    </row>
    <row r="7" spans="1:53" s="8" customFormat="1" ht="27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1189" t="s">
        <v>241</v>
      </c>
      <c r="AO7" s="1170"/>
      <c r="AP7" s="1170"/>
      <c r="AQ7" s="1170"/>
      <c r="AR7" s="1170"/>
      <c r="AS7" s="1170"/>
      <c r="AT7" s="1170"/>
      <c r="AU7" s="1170"/>
      <c r="AV7" s="1170"/>
      <c r="AW7" s="1170"/>
      <c r="AX7" s="1170"/>
      <c r="AY7" s="1170"/>
      <c r="AZ7" s="1170"/>
      <c r="BA7" s="1170"/>
    </row>
    <row r="8" spans="1:53" s="8" customFormat="1" ht="28.5" customHeight="1">
      <c r="A8" s="1176" t="s">
        <v>244</v>
      </c>
      <c r="B8" s="1176"/>
      <c r="C8" s="1176"/>
      <c r="D8" s="1176"/>
      <c r="E8" s="1176"/>
      <c r="F8" s="1176"/>
      <c r="G8" s="1176"/>
      <c r="H8" s="1176"/>
      <c r="I8" s="1176"/>
      <c r="J8" s="1176"/>
      <c r="K8" s="1176"/>
      <c r="L8" s="1176"/>
      <c r="M8" s="1176"/>
      <c r="N8" s="1176"/>
      <c r="O8" s="117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170"/>
      <c r="AO8" s="1170"/>
      <c r="AP8" s="1170"/>
      <c r="AQ8" s="1170"/>
      <c r="AR8" s="1170"/>
      <c r="AS8" s="1170"/>
      <c r="AT8" s="1170"/>
      <c r="AU8" s="1170"/>
      <c r="AV8" s="1170"/>
      <c r="AW8" s="1170"/>
      <c r="AX8" s="1170"/>
      <c r="AY8" s="1170"/>
      <c r="AZ8" s="1170"/>
      <c r="BA8" s="1170"/>
    </row>
    <row r="9" spans="1:53" s="8" customFormat="1" ht="24.75" customHeight="1">
      <c r="A9" s="1176" t="s">
        <v>245</v>
      </c>
      <c r="B9" s="1176"/>
      <c r="C9" s="1176"/>
      <c r="D9" s="1176"/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190"/>
      <c r="AO9" s="1190"/>
      <c r="AP9" s="1190"/>
      <c r="AQ9" s="1190"/>
      <c r="AR9" s="1190"/>
      <c r="AS9" s="1190"/>
      <c r="AT9" s="1190"/>
      <c r="AU9" s="1190"/>
      <c r="AV9" s="1190"/>
      <c r="AW9" s="1190"/>
      <c r="AX9" s="1190"/>
      <c r="AY9" s="1190"/>
      <c r="AZ9" s="1190"/>
      <c r="BA9" s="1190"/>
    </row>
    <row r="10" spans="1:56" s="8" customFormat="1" ht="27" customHeight="1">
      <c r="A10" s="1168"/>
      <c r="B10" s="1168"/>
      <c r="C10" s="1168"/>
      <c r="D10" s="1168"/>
      <c r="E10" s="1168"/>
      <c r="F10" s="1168"/>
      <c r="G10" s="1168"/>
      <c r="H10" s="1168"/>
      <c r="I10" s="1168"/>
      <c r="J10" s="1168"/>
      <c r="K10" s="1168"/>
      <c r="L10" s="1168"/>
      <c r="M10" s="1168"/>
      <c r="N10" s="1168"/>
      <c r="O10" s="1168"/>
      <c r="P10" s="1174" t="s">
        <v>86</v>
      </c>
      <c r="Q10" s="1175"/>
      <c r="R10" s="1175"/>
      <c r="S10" s="1175"/>
      <c r="T10" s="1175"/>
      <c r="U10" s="1175"/>
      <c r="V10" s="1175"/>
      <c r="W10" s="1175"/>
      <c r="X10" s="1175"/>
      <c r="Y10" s="1175"/>
      <c r="Z10" s="1175"/>
      <c r="AA10" s="1175"/>
      <c r="AB10" s="1175"/>
      <c r="AC10" s="1175"/>
      <c r="AD10" s="1175"/>
      <c r="AE10" s="1175"/>
      <c r="AF10" s="1175"/>
      <c r="AG10" s="1175"/>
      <c r="AH10" s="1175"/>
      <c r="AI10" s="1175"/>
      <c r="AJ10" s="1175"/>
      <c r="AK10" s="1175"/>
      <c r="AL10" s="1175"/>
      <c r="AM10" s="1175"/>
      <c r="AN10" s="1177"/>
      <c r="AO10" s="1177"/>
      <c r="AP10" s="1177"/>
      <c r="AQ10" s="1177"/>
      <c r="AR10" s="1177"/>
      <c r="AS10" s="1177"/>
      <c r="AT10" s="1177"/>
      <c r="AU10" s="1177"/>
      <c r="AV10" s="1177"/>
      <c r="AW10" s="1177"/>
      <c r="AX10" s="1177"/>
      <c r="AY10" s="1177"/>
      <c r="AZ10" s="1177"/>
      <c r="BA10" s="1177"/>
      <c r="BB10" s="1177"/>
      <c r="BC10" s="1177"/>
      <c r="BD10" s="1177"/>
    </row>
    <row r="11" spans="16:56" s="8" customFormat="1" ht="27.75" customHeight="1">
      <c r="P11" s="1171" t="s">
        <v>97</v>
      </c>
      <c r="Q11" s="1172"/>
      <c r="R11" s="1172"/>
      <c r="S11" s="1172"/>
      <c r="T11" s="1172"/>
      <c r="U11" s="1172"/>
      <c r="V11" s="1172"/>
      <c r="W11" s="1172"/>
      <c r="X11" s="1172"/>
      <c r="Y11" s="1172"/>
      <c r="Z11" s="1172"/>
      <c r="AA11" s="1172"/>
      <c r="AB11" s="1173"/>
      <c r="AC11" s="1173"/>
      <c r="AD11" s="1173"/>
      <c r="AE11" s="1173"/>
      <c r="AF11" s="1173"/>
      <c r="AG11" s="1173"/>
      <c r="AH11" s="1173"/>
      <c r="AI11" s="1173"/>
      <c r="AJ11" s="1173"/>
      <c r="AK11" s="1173"/>
      <c r="AL11" s="1173"/>
      <c r="AM11" s="1173"/>
      <c r="AN11" s="1167"/>
      <c r="AO11" s="1167"/>
      <c r="AP11" s="1167"/>
      <c r="AQ11" s="1167"/>
      <c r="AR11" s="1167"/>
      <c r="AS11" s="1167"/>
      <c r="AT11" s="1167"/>
      <c r="AU11" s="1167"/>
      <c r="AV11" s="1167"/>
      <c r="AW11" s="1167"/>
      <c r="AX11" s="1167"/>
      <c r="AY11" s="1167"/>
      <c r="AZ11" s="1167"/>
      <c r="BA11" s="1167"/>
      <c r="BB11" s="1167"/>
      <c r="BC11" s="1167"/>
      <c r="BD11" s="1167"/>
    </row>
    <row r="12" spans="16:56" s="8" customFormat="1" ht="27.75" customHeight="1">
      <c r="P12" s="1171" t="s">
        <v>206</v>
      </c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2"/>
      <c r="AJ12" s="1172"/>
      <c r="AK12" s="1172"/>
      <c r="AL12" s="1173"/>
      <c r="AM12" s="1173"/>
      <c r="AN12" s="1167"/>
      <c r="AO12" s="1167"/>
      <c r="AP12" s="1167"/>
      <c r="AQ12" s="1167"/>
      <c r="AR12" s="1167"/>
      <c r="AS12" s="1167"/>
      <c r="AT12" s="1167"/>
      <c r="AU12" s="1167"/>
      <c r="AV12" s="1167"/>
      <c r="AW12" s="1167"/>
      <c r="AX12" s="1167"/>
      <c r="AY12" s="1167"/>
      <c r="AZ12" s="1167"/>
      <c r="BA12" s="1167"/>
      <c r="BB12" s="1167"/>
      <c r="BC12" s="1167"/>
      <c r="BD12" s="1167"/>
    </row>
    <row r="13" spans="16:56" s="8" customFormat="1" ht="27.75" customHeight="1">
      <c r="P13" s="1171" t="s">
        <v>217</v>
      </c>
      <c r="Q13" s="1172"/>
      <c r="R13" s="1172"/>
      <c r="S13" s="1172"/>
      <c r="T13" s="1172"/>
      <c r="U13" s="1172"/>
      <c r="V13" s="1172"/>
      <c r="W13" s="1172"/>
      <c r="X13" s="1172"/>
      <c r="Y13" s="1172"/>
      <c r="Z13" s="1172"/>
      <c r="AA13" s="1172"/>
      <c r="AB13" s="1172"/>
      <c r="AC13" s="1172"/>
      <c r="AD13" s="1172"/>
      <c r="AE13" s="1172"/>
      <c r="AF13" s="1172"/>
      <c r="AG13" s="1172"/>
      <c r="AH13" s="1179"/>
      <c r="AI13" s="1179"/>
      <c r="AJ13" s="1179"/>
      <c r="AK13" s="1179"/>
      <c r="AL13" s="1173"/>
      <c r="AM13" s="1173"/>
      <c r="AN13" s="1167"/>
      <c r="AO13" s="1167"/>
      <c r="AP13" s="1167"/>
      <c r="AQ13" s="1167"/>
      <c r="AR13" s="1167"/>
      <c r="AS13" s="1167"/>
      <c r="AT13" s="1167"/>
      <c r="AU13" s="1167"/>
      <c r="AV13" s="1167"/>
      <c r="AW13" s="1167"/>
      <c r="AX13" s="1167"/>
      <c r="AY13" s="1167"/>
      <c r="AZ13" s="1167"/>
      <c r="BA13" s="1167"/>
      <c r="BB13" s="1167"/>
      <c r="BC13" s="1167"/>
      <c r="BD13" s="1167"/>
    </row>
    <row r="14" spans="16:56" s="8" customFormat="1" ht="31.5" customHeight="1">
      <c r="P14" s="1182" t="s">
        <v>254</v>
      </c>
      <c r="Q14" s="1183"/>
      <c r="R14" s="1183"/>
      <c r="S14" s="1183"/>
      <c r="T14" s="1183"/>
      <c r="U14" s="1183"/>
      <c r="V14" s="1183"/>
      <c r="W14" s="1183"/>
      <c r="X14" s="1183"/>
      <c r="Y14" s="1183"/>
      <c r="Z14" s="1183"/>
      <c r="AA14" s="1183"/>
      <c r="AB14" s="1183"/>
      <c r="AC14" s="1183"/>
      <c r="AD14" s="1183"/>
      <c r="AE14" s="1183"/>
      <c r="AF14" s="1183"/>
      <c r="AG14" s="1173"/>
      <c r="AH14" s="1173"/>
      <c r="AI14" s="1173"/>
      <c r="AJ14" s="1173"/>
      <c r="AK14" s="1173"/>
      <c r="AL14" s="1173"/>
      <c r="AM14" s="1173"/>
      <c r="AN14" s="1181"/>
      <c r="AO14" s="1181"/>
      <c r="AP14" s="1181"/>
      <c r="AQ14" s="1181"/>
      <c r="AR14" s="1181"/>
      <c r="AS14" s="1181"/>
      <c r="AT14" s="1181"/>
      <c r="AU14" s="1181"/>
      <c r="AV14" s="1181"/>
      <c r="AW14" s="1181"/>
      <c r="AX14" s="1181"/>
      <c r="AY14" s="1181"/>
      <c r="AZ14" s="1181"/>
      <c r="BA14" s="1181"/>
      <c r="BB14" s="1181"/>
      <c r="BC14" s="1181"/>
      <c r="BD14" s="1181"/>
    </row>
    <row r="15" spans="40:56" s="8" customFormat="1" ht="33.75" customHeight="1">
      <c r="AN15" s="1178"/>
      <c r="AO15" s="1178"/>
      <c r="AP15" s="1178"/>
      <c r="AQ15" s="1178"/>
      <c r="AR15" s="1178"/>
      <c r="AS15" s="1178"/>
      <c r="AT15" s="1178"/>
      <c r="AU15" s="1178"/>
      <c r="AV15" s="1178"/>
      <c r="AW15" s="1178"/>
      <c r="AX15" s="1178"/>
      <c r="AY15" s="1178"/>
      <c r="AZ15" s="1178"/>
      <c r="BA15" s="1178"/>
      <c r="BB15" s="1178"/>
      <c r="BC15" s="1178"/>
      <c r="BD15" s="1178"/>
    </row>
    <row r="16" spans="40:56" s="8" customFormat="1" ht="21.75" customHeight="1">
      <c r="AN16" s="1178"/>
      <c r="AO16" s="1178"/>
      <c r="AP16" s="1178"/>
      <c r="AQ16" s="1178"/>
      <c r="AR16" s="1178"/>
      <c r="AS16" s="1178"/>
      <c r="AT16" s="1178"/>
      <c r="AU16" s="1178"/>
      <c r="AV16" s="1178"/>
      <c r="AW16" s="1178"/>
      <c r="AX16" s="1178"/>
      <c r="AY16" s="1178"/>
      <c r="AZ16" s="1178"/>
      <c r="BA16" s="1178"/>
      <c r="BB16" s="1178"/>
      <c r="BC16" s="1178"/>
      <c r="BD16" s="1178"/>
    </row>
    <row r="17" spans="40:53" s="8" customFormat="1" ht="18" customHeight="1">
      <c r="AN17" s="1180"/>
      <c r="AO17" s="1180"/>
      <c r="AP17" s="1180"/>
      <c r="AQ17" s="1180"/>
      <c r="AR17" s="1180"/>
      <c r="AS17" s="1180"/>
      <c r="AT17" s="1180"/>
      <c r="AU17" s="1180"/>
      <c r="AV17" s="1180"/>
      <c r="AW17" s="1180"/>
      <c r="AX17" s="1180"/>
      <c r="AY17" s="1180"/>
      <c r="AZ17" s="1180"/>
      <c r="BA17" s="1180"/>
    </row>
    <row r="18" spans="1:53" s="8" customFormat="1" ht="25.5">
      <c r="A18" s="1165" t="s">
        <v>70</v>
      </c>
      <c r="B18" s="1165"/>
      <c r="C18" s="1165"/>
      <c r="D18" s="1165"/>
      <c r="E18" s="1165"/>
      <c r="F18" s="1165"/>
      <c r="G18" s="1165"/>
      <c r="H18" s="1165"/>
      <c r="I18" s="1165"/>
      <c r="J18" s="1165"/>
      <c r="K18" s="1165"/>
      <c r="L18" s="1165"/>
      <c r="M18" s="1165"/>
      <c r="N18" s="1165"/>
      <c r="O18" s="1165"/>
      <c r="P18" s="1165"/>
      <c r="Q18" s="1165"/>
      <c r="R18" s="1165"/>
      <c r="S18" s="1165"/>
      <c r="T18" s="1165"/>
      <c r="U18" s="1165"/>
      <c r="V18" s="1165"/>
      <c r="W18" s="1165"/>
      <c r="X18" s="1165"/>
      <c r="Y18" s="1165"/>
      <c r="Z18" s="1165"/>
      <c r="AA18" s="1165"/>
      <c r="AB18" s="1165"/>
      <c r="AC18" s="1165"/>
      <c r="AD18" s="1165"/>
      <c r="AE18" s="1165"/>
      <c r="AF18" s="1165"/>
      <c r="AG18" s="1165"/>
      <c r="AH18" s="1165"/>
      <c r="AI18" s="1165"/>
      <c r="AJ18" s="1165"/>
      <c r="AK18" s="1165"/>
      <c r="AL18" s="1165"/>
      <c r="AM18" s="1165"/>
      <c r="AN18" s="1165"/>
      <c r="AO18" s="1165"/>
      <c r="AP18" s="1165"/>
      <c r="AQ18" s="1165"/>
      <c r="AR18" s="1165"/>
      <c r="AS18" s="1165"/>
      <c r="AT18" s="1165"/>
      <c r="AU18" s="1165"/>
      <c r="AV18" s="1165"/>
      <c r="AW18" s="1165"/>
      <c r="AX18" s="1165"/>
      <c r="AY18" s="1165"/>
      <c r="AZ18" s="1165"/>
      <c r="BA18" s="1165"/>
    </row>
    <row r="19" spans="1:53" s="8" customFormat="1" ht="25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8" customHeight="1">
      <c r="A20" s="1166" t="s">
        <v>12</v>
      </c>
      <c r="B20" s="1110" t="s">
        <v>0</v>
      </c>
      <c r="C20" s="1110"/>
      <c r="D20" s="1110"/>
      <c r="E20" s="1110"/>
      <c r="F20" s="1110" t="s">
        <v>1</v>
      </c>
      <c r="G20" s="1110"/>
      <c r="H20" s="1110"/>
      <c r="I20" s="1110"/>
      <c r="J20" s="1110" t="s">
        <v>2</v>
      </c>
      <c r="K20" s="1110"/>
      <c r="L20" s="1110"/>
      <c r="M20" s="1110"/>
      <c r="N20" s="1110" t="s">
        <v>3</v>
      </c>
      <c r="O20" s="1110"/>
      <c r="P20" s="1110"/>
      <c r="Q20" s="1110"/>
      <c r="R20" s="1110"/>
      <c r="S20" s="1111" t="s">
        <v>4</v>
      </c>
      <c r="T20" s="1112"/>
      <c r="U20" s="1112"/>
      <c r="V20" s="1112"/>
      <c r="W20" s="1113"/>
      <c r="X20" s="1111" t="s">
        <v>5</v>
      </c>
      <c r="Y20" s="1114"/>
      <c r="Z20" s="1114"/>
      <c r="AA20" s="1113"/>
      <c r="AB20" s="1110" t="s">
        <v>6</v>
      </c>
      <c r="AC20" s="1110"/>
      <c r="AD20" s="1110"/>
      <c r="AE20" s="1110"/>
      <c r="AF20" s="1110" t="s">
        <v>7</v>
      </c>
      <c r="AG20" s="1110"/>
      <c r="AH20" s="1110"/>
      <c r="AI20" s="1110"/>
      <c r="AJ20" s="1111" t="s">
        <v>8</v>
      </c>
      <c r="AK20" s="1112"/>
      <c r="AL20" s="1112"/>
      <c r="AM20" s="1112"/>
      <c r="AN20" s="1113"/>
      <c r="AO20" s="1111" t="s">
        <v>9</v>
      </c>
      <c r="AP20" s="1114"/>
      <c r="AQ20" s="1114"/>
      <c r="AR20" s="1113"/>
      <c r="AS20" s="1110" t="s">
        <v>10</v>
      </c>
      <c r="AT20" s="1110"/>
      <c r="AU20" s="1110"/>
      <c r="AV20" s="1110"/>
      <c r="AW20" s="1110" t="s">
        <v>11</v>
      </c>
      <c r="AX20" s="1110"/>
      <c r="AY20" s="1110"/>
      <c r="AZ20" s="1110"/>
      <c r="BA20" s="1110"/>
    </row>
    <row r="21" spans="1:53" s="10" customFormat="1" ht="20.25" customHeight="1">
      <c r="A21" s="1166"/>
      <c r="B21" s="14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4">
        <v>15</v>
      </c>
      <c r="Q21" s="14">
        <v>16</v>
      </c>
      <c r="R21" s="14">
        <v>17</v>
      </c>
      <c r="S21" s="14">
        <v>18</v>
      </c>
      <c r="T21" s="14">
        <v>19</v>
      </c>
      <c r="U21" s="14">
        <v>20</v>
      </c>
      <c r="V21" s="14">
        <v>21</v>
      </c>
      <c r="W21" s="14">
        <v>22</v>
      </c>
      <c r="X21" s="14">
        <v>23</v>
      </c>
      <c r="Y21" s="14">
        <v>24</v>
      </c>
      <c r="Z21" s="14">
        <v>25</v>
      </c>
      <c r="AA21" s="14">
        <v>26</v>
      </c>
      <c r="AB21" s="14">
        <v>27</v>
      </c>
      <c r="AC21" s="14">
        <v>28</v>
      </c>
      <c r="AD21" s="14">
        <v>29</v>
      </c>
      <c r="AE21" s="14">
        <v>30</v>
      </c>
      <c r="AF21" s="14">
        <v>31</v>
      </c>
      <c r="AG21" s="14">
        <v>32</v>
      </c>
      <c r="AH21" s="14">
        <v>33</v>
      </c>
      <c r="AI21" s="14">
        <v>34</v>
      </c>
      <c r="AJ21" s="14">
        <v>35</v>
      </c>
      <c r="AK21" s="14">
        <v>36</v>
      </c>
      <c r="AL21" s="14">
        <v>37</v>
      </c>
      <c r="AM21" s="14">
        <v>38</v>
      </c>
      <c r="AN21" s="14">
        <v>39</v>
      </c>
      <c r="AO21" s="14">
        <v>40</v>
      </c>
      <c r="AP21" s="14">
        <v>41</v>
      </c>
      <c r="AQ21" s="14">
        <v>42</v>
      </c>
      <c r="AR21" s="14">
        <v>43</v>
      </c>
      <c r="AS21" s="14">
        <v>44</v>
      </c>
      <c r="AT21" s="14">
        <v>45</v>
      </c>
      <c r="AU21" s="14">
        <v>46</v>
      </c>
      <c r="AV21" s="14">
        <v>47</v>
      </c>
      <c r="AW21" s="14">
        <v>48</v>
      </c>
      <c r="AX21" s="14">
        <v>49</v>
      </c>
      <c r="AY21" s="14">
        <v>50</v>
      </c>
      <c r="AZ21" s="14">
        <v>51</v>
      </c>
      <c r="BA21" s="14">
        <v>52</v>
      </c>
    </row>
    <row r="22" spans="1:53" ht="19.5" customHeight="1">
      <c r="A22" s="15" t="s">
        <v>111</v>
      </c>
      <c r="B22" s="16" t="s">
        <v>71</v>
      </c>
      <c r="C22" s="16" t="s">
        <v>71</v>
      </c>
      <c r="D22" s="16" t="s">
        <v>71</v>
      </c>
      <c r="E22" s="16" t="s">
        <v>71</v>
      </c>
      <c r="F22" s="16" t="s">
        <v>71</v>
      </c>
      <c r="G22" s="16" t="s">
        <v>71</v>
      </c>
      <c r="H22" s="16" t="s">
        <v>71</v>
      </c>
      <c r="I22" s="16" t="s">
        <v>71</v>
      </c>
      <c r="J22" s="16" t="s">
        <v>71</v>
      </c>
      <c r="K22" s="16" t="s">
        <v>71</v>
      </c>
      <c r="L22" s="16" t="s">
        <v>71</v>
      </c>
      <c r="M22" s="16" t="s">
        <v>71</v>
      </c>
      <c r="N22" s="16" t="s">
        <v>71</v>
      </c>
      <c r="O22" s="16" t="s">
        <v>71</v>
      </c>
      <c r="P22" s="16" t="s">
        <v>71</v>
      </c>
      <c r="Q22" s="17" t="s">
        <v>16</v>
      </c>
      <c r="R22" s="17" t="s">
        <v>16</v>
      </c>
      <c r="S22" s="16" t="s">
        <v>19</v>
      </c>
      <c r="T22" s="16" t="s">
        <v>71</v>
      </c>
      <c r="U22" s="16" t="s">
        <v>71</v>
      </c>
      <c r="V22" s="16" t="s">
        <v>71</v>
      </c>
      <c r="W22" s="16" t="s">
        <v>71</v>
      </c>
      <c r="X22" s="16" t="s">
        <v>71</v>
      </c>
      <c r="Y22" s="16" t="s">
        <v>71</v>
      </c>
      <c r="Z22" s="16" t="s">
        <v>71</v>
      </c>
      <c r="AA22" s="16" t="s">
        <v>71</v>
      </c>
      <c r="AB22" s="16" t="s">
        <v>71</v>
      </c>
      <c r="AC22" s="16" t="s">
        <v>265</v>
      </c>
      <c r="AD22" s="16" t="s">
        <v>19</v>
      </c>
      <c r="AE22" s="16" t="s">
        <v>19</v>
      </c>
      <c r="AF22" s="16" t="s">
        <v>71</v>
      </c>
      <c r="AG22" s="16" t="s">
        <v>71</v>
      </c>
      <c r="AH22" s="16" t="s">
        <v>71</v>
      </c>
      <c r="AI22" s="16" t="s">
        <v>71</v>
      </c>
      <c r="AJ22" s="16" t="s">
        <v>71</v>
      </c>
      <c r="AK22" s="16" t="s">
        <v>71</v>
      </c>
      <c r="AL22" s="16" t="s">
        <v>71</v>
      </c>
      <c r="AM22" s="16" t="s">
        <v>71</v>
      </c>
      <c r="AN22" s="16" t="s">
        <v>71</v>
      </c>
      <c r="AO22" s="16" t="s">
        <v>71</v>
      </c>
      <c r="AP22" s="17" t="s">
        <v>16</v>
      </c>
      <c r="AQ22" s="17" t="s">
        <v>16</v>
      </c>
      <c r="AR22" s="17" t="s">
        <v>16</v>
      </c>
      <c r="AS22" s="17" t="s">
        <v>19</v>
      </c>
      <c r="AT22" s="17" t="s">
        <v>19</v>
      </c>
      <c r="AU22" s="17" t="s">
        <v>19</v>
      </c>
      <c r="AV22" s="17" t="s">
        <v>19</v>
      </c>
      <c r="AW22" s="16" t="s">
        <v>19</v>
      </c>
      <c r="AX22" s="16" t="s">
        <v>19</v>
      </c>
      <c r="AY22" s="16" t="s">
        <v>19</v>
      </c>
      <c r="AZ22" s="16" t="s">
        <v>19</v>
      </c>
      <c r="BA22" s="18" t="s">
        <v>19</v>
      </c>
    </row>
    <row r="23" spans="1:53" ht="19.5" customHeight="1" thickBot="1">
      <c r="A23" s="15" t="s">
        <v>112</v>
      </c>
      <c r="B23" s="19" t="s">
        <v>71</v>
      </c>
      <c r="C23" s="19" t="s">
        <v>71</v>
      </c>
      <c r="D23" s="19" t="s">
        <v>71</v>
      </c>
      <c r="E23" s="19" t="s">
        <v>71</v>
      </c>
      <c r="F23" s="19" t="s">
        <v>71</v>
      </c>
      <c r="G23" s="19" t="s">
        <v>71</v>
      </c>
      <c r="H23" s="19" t="s">
        <v>71</v>
      </c>
      <c r="I23" s="19" t="s">
        <v>71</v>
      </c>
      <c r="J23" s="19" t="s">
        <v>71</v>
      </c>
      <c r="K23" s="19" t="s">
        <v>71</v>
      </c>
      <c r="L23" s="19" t="s">
        <v>71</v>
      </c>
      <c r="M23" s="19" t="s">
        <v>71</v>
      </c>
      <c r="N23" s="19" t="s">
        <v>71</v>
      </c>
      <c r="O23" s="19" t="s">
        <v>71</v>
      </c>
      <c r="P23" s="16" t="s">
        <v>71</v>
      </c>
      <c r="Q23" s="19" t="s">
        <v>16</v>
      </c>
      <c r="R23" s="19" t="s">
        <v>16</v>
      </c>
      <c r="S23" s="19" t="s">
        <v>19</v>
      </c>
      <c r="T23" s="19" t="s">
        <v>71</v>
      </c>
      <c r="U23" s="19" t="s">
        <v>71</v>
      </c>
      <c r="V23" s="19" t="s">
        <v>71</v>
      </c>
      <c r="W23" s="19" t="s">
        <v>71</v>
      </c>
      <c r="X23" s="19" t="s">
        <v>71</v>
      </c>
      <c r="Y23" s="19" t="s">
        <v>71</v>
      </c>
      <c r="Z23" s="19" t="s">
        <v>71</v>
      </c>
      <c r="AA23" s="16" t="s">
        <v>71</v>
      </c>
      <c r="AB23" s="16" t="s">
        <v>71</v>
      </c>
      <c r="AC23" s="226" t="s">
        <v>16</v>
      </c>
      <c r="AD23" s="19" t="s">
        <v>18</v>
      </c>
      <c r="AE23" s="19" t="s">
        <v>18</v>
      </c>
      <c r="AF23" s="20" t="s">
        <v>62</v>
      </c>
      <c r="AG23" s="20" t="s">
        <v>62</v>
      </c>
      <c r="AH23" s="20" t="s">
        <v>62</v>
      </c>
      <c r="AI23" s="20" t="s">
        <v>62</v>
      </c>
      <c r="AJ23" s="20" t="s">
        <v>62</v>
      </c>
      <c r="AK23" s="20" t="s">
        <v>62</v>
      </c>
      <c r="AL23" s="20" t="s">
        <v>62</v>
      </c>
      <c r="AM23" s="20" t="s">
        <v>62</v>
      </c>
      <c r="AN23" s="21" t="s">
        <v>16</v>
      </c>
      <c r="AO23" s="19" t="s">
        <v>13</v>
      </c>
      <c r="AP23" s="19" t="s">
        <v>13</v>
      </c>
      <c r="AQ23" s="19" t="s">
        <v>13</v>
      </c>
      <c r="AR23" s="19" t="s">
        <v>283</v>
      </c>
      <c r="AS23" s="1194" t="s">
        <v>58</v>
      </c>
      <c r="AT23" s="1195"/>
      <c r="AU23" s="1195"/>
      <c r="AV23" s="1195"/>
      <c r="AW23" s="1195"/>
      <c r="AX23" s="1195"/>
      <c r="AY23" s="1195"/>
      <c r="AZ23" s="1195"/>
      <c r="BA23" s="1196"/>
    </row>
    <row r="24" spans="1:53" ht="19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87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s="11" customFormat="1" ht="21" customHeight="1">
      <c r="A25" s="1206" t="s">
        <v>284</v>
      </c>
      <c r="B25" s="1206"/>
      <c r="C25" s="1206"/>
      <c r="D25" s="1206"/>
      <c r="E25" s="1206"/>
      <c r="F25" s="1206"/>
      <c r="G25" s="1206"/>
      <c r="H25" s="1206"/>
      <c r="I25" s="1206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  <c r="U25" s="1207"/>
      <c r="V25" s="1207"/>
      <c r="W25" s="1207"/>
      <c r="X25" s="1207"/>
      <c r="Y25" s="1207"/>
      <c r="Z25" s="1207"/>
      <c r="AA25" s="1207"/>
      <c r="AB25" s="1207"/>
      <c r="AC25" s="1207"/>
      <c r="AD25" s="1207"/>
      <c r="AE25" s="1207"/>
      <c r="AF25" s="1207"/>
      <c r="AG25" s="1207"/>
      <c r="AH25" s="1207"/>
      <c r="AI25" s="1207"/>
      <c r="AJ25" s="1207"/>
      <c r="AK25" s="1207"/>
      <c r="AL25" s="1207"/>
      <c r="AM25" s="1207"/>
      <c r="AN25" s="1207"/>
      <c r="AO25" s="1207"/>
      <c r="AP25" s="1207"/>
      <c r="AQ25" s="1207"/>
      <c r="AR25" s="1207"/>
      <c r="AS25" s="1207"/>
      <c r="AT25" s="1207"/>
      <c r="AU25" s="1207"/>
      <c r="AV25" s="23"/>
      <c r="AW25" s="23"/>
      <c r="AX25" s="23"/>
      <c r="AY25" s="23"/>
      <c r="AZ25" s="23"/>
      <c r="BA25" s="12"/>
    </row>
    <row r="26" spans="1:53" s="11" customFormat="1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3"/>
      <c r="AW26" s="23"/>
      <c r="AX26" s="23"/>
      <c r="AY26" s="23"/>
      <c r="AZ26" s="23"/>
      <c r="BA26" s="12"/>
    </row>
    <row r="27" spans="1:53" ht="21.75" customHeight="1">
      <c r="A27" s="1212" t="s">
        <v>205</v>
      </c>
      <c r="B27" s="1213"/>
      <c r="C27" s="1213"/>
      <c r="D27" s="1213"/>
      <c r="E27" s="1213"/>
      <c r="F27" s="1213"/>
      <c r="G27" s="1213"/>
      <c r="H27" s="1213"/>
      <c r="I27" s="1213"/>
      <c r="J27" s="1213"/>
      <c r="K27" s="1213"/>
      <c r="L27" s="1213"/>
      <c r="M27" s="1213"/>
      <c r="N27" s="1213"/>
      <c r="O27" s="1213"/>
      <c r="P27" s="1213"/>
      <c r="Q27" s="1213"/>
      <c r="R27" s="1213"/>
      <c r="S27" s="1213"/>
      <c r="T27" s="1213"/>
      <c r="U27" s="1213"/>
      <c r="V27" s="1213"/>
      <c r="W27" s="1213"/>
      <c r="X27" s="1213"/>
      <c r="Y27" s="1213"/>
      <c r="Z27" s="1213"/>
      <c r="AA27" s="1213"/>
      <c r="AB27" s="1213"/>
      <c r="AC27" s="1213"/>
      <c r="AD27" s="1213"/>
      <c r="AE27" s="1213"/>
      <c r="AF27" s="1213"/>
      <c r="AG27" s="1213"/>
      <c r="AH27" s="1213"/>
      <c r="AI27" s="1213"/>
      <c r="AJ27" s="1213"/>
      <c r="AK27" s="1213"/>
      <c r="AL27" s="1213"/>
      <c r="AM27" s="1213"/>
      <c r="AN27" s="1213"/>
      <c r="AO27" s="1213"/>
      <c r="AP27" s="1213"/>
      <c r="AQ27" s="1213"/>
      <c r="AR27" s="1213"/>
      <c r="AS27" s="1213"/>
      <c r="AT27" s="1213"/>
      <c r="AU27" s="1213"/>
      <c r="AV27" s="1213"/>
      <c r="AW27" s="1213"/>
      <c r="AX27" s="1213"/>
      <c r="AY27" s="1213"/>
      <c r="AZ27" s="1213"/>
      <c r="BA27" s="1213"/>
    </row>
    <row r="28" spans="1:53" ht="22.5" customHeight="1">
      <c r="A28" s="1233" t="s">
        <v>12</v>
      </c>
      <c r="B28" s="1221"/>
      <c r="C28" s="1234" t="s">
        <v>14</v>
      </c>
      <c r="D28" s="1220"/>
      <c r="E28" s="1220"/>
      <c r="F28" s="1221"/>
      <c r="G28" s="1197" t="s">
        <v>285</v>
      </c>
      <c r="H28" s="1198"/>
      <c r="I28" s="1199"/>
      <c r="J28" s="1138" t="s">
        <v>17</v>
      </c>
      <c r="K28" s="1220"/>
      <c r="L28" s="1220"/>
      <c r="M28" s="1221"/>
      <c r="N28" s="1124" t="s">
        <v>88</v>
      </c>
      <c r="O28" s="1219"/>
      <c r="P28" s="1219"/>
      <c r="Q28" s="1137"/>
      <c r="R28" s="1234" t="s">
        <v>113</v>
      </c>
      <c r="S28" s="1249"/>
      <c r="T28" s="1138" t="s">
        <v>89</v>
      </c>
      <c r="U28" s="1220"/>
      <c r="V28" s="1221"/>
      <c r="W28" s="1138" t="s">
        <v>90</v>
      </c>
      <c r="X28" s="1220"/>
      <c r="Y28" s="1221"/>
      <c r="Z28" s="26"/>
      <c r="AA28" s="1260" t="s">
        <v>91</v>
      </c>
      <c r="AB28" s="1261"/>
      <c r="AC28" s="1261"/>
      <c r="AD28" s="1261"/>
      <c r="AE28" s="1261"/>
      <c r="AF28" s="1138" t="s">
        <v>263</v>
      </c>
      <c r="AG28" s="1214"/>
      <c r="AH28" s="1215"/>
      <c r="AI28" s="1138" t="s">
        <v>92</v>
      </c>
      <c r="AJ28" s="1139"/>
      <c r="AK28" s="1140"/>
      <c r="AL28" s="27"/>
      <c r="AM28" s="1144" t="s">
        <v>93</v>
      </c>
      <c r="AN28" s="1145"/>
      <c r="AO28" s="1146"/>
      <c r="AP28" s="1155" t="s">
        <v>94</v>
      </c>
      <c r="AQ28" s="1124"/>
      <c r="AR28" s="1124"/>
      <c r="AS28" s="1124"/>
      <c r="AT28" s="1124"/>
      <c r="AU28" s="1124"/>
      <c r="AV28" s="1124"/>
      <c r="AW28" s="1124"/>
      <c r="AX28" s="1124" t="s">
        <v>264</v>
      </c>
      <c r="AY28" s="1124"/>
      <c r="AZ28" s="1124"/>
      <c r="BA28" s="1125"/>
    </row>
    <row r="29" spans="1:53" ht="15.75" customHeight="1">
      <c r="A29" s="1222"/>
      <c r="B29" s="1224"/>
      <c r="C29" s="1222"/>
      <c r="D29" s="1223"/>
      <c r="E29" s="1223"/>
      <c r="F29" s="1224"/>
      <c r="G29" s="1200"/>
      <c r="H29" s="1201"/>
      <c r="I29" s="1202"/>
      <c r="J29" s="1222"/>
      <c r="K29" s="1223"/>
      <c r="L29" s="1223"/>
      <c r="M29" s="1224"/>
      <c r="N29" s="1219"/>
      <c r="O29" s="1219"/>
      <c r="P29" s="1219"/>
      <c r="Q29" s="1137"/>
      <c r="R29" s="1250"/>
      <c r="S29" s="1251"/>
      <c r="T29" s="1222"/>
      <c r="U29" s="1223"/>
      <c r="V29" s="1224"/>
      <c r="W29" s="1222"/>
      <c r="X29" s="1223"/>
      <c r="Y29" s="1224"/>
      <c r="Z29" s="26"/>
      <c r="AA29" s="1261"/>
      <c r="AB29" s="1261"/>
      <c r="AC29" s="1261"/>
      <c r="AD29" s="1261"/>
      <c r="AE29" s="1261"/>
      <c r="AF29" s="1216"/>
      <c r="AG29" s="1217"/>
      <c r="AH29" s="1218"/>
      <c r="AI29" s="1141"/>
      <c r="AJ29" s="1142"/>
      <c r="AK29" s="1143"/>
      <c r="AL29" s="28"/>
      <c r="AM29" s="1147"/>
      <c r="AN29" s="1148"/>
      <c r="AO29" s="1149"/>
      <c r="AP29" s="1155"/>
      <c r="AQ29" s="1124"/>
      <c r="AR29" s="1124"/>
      <c r="AS29" s="1124"/>
      <c r="AT29" s="1124"/>
      <c r="AU29" s="1124"/>
      <c r="AV29" s="1124"/>
      <c r="AW29" s="1124"/>
      <c r="AX29" s="1124"/>
      <c r="AY29" s="1124"/>
      <c r="AZ29" s="1124"/>
      <c r="BA29" s="1125"/>
    </row>
    <row r="30" spans="1:53" ht="36" customHeight="1">
      <c r="A30" s="1225"/>
      <c r="B30" s="1227"/>
      <c r="C30" s="1225"/>
      <c r="D30" s="1226"/>
      <c r="E30" s="1226"/>
      <c r="F30" s="1227"/>
      <c r="G30" s="1203"/>
      <c r="H30" s="1204"/>
      <c r="I30" s="1205"/>
      <c r="J30" s="1225"/>
      <c r="K30" s="1226"/>
      <c r="L30" s="1226"/>
      <c r="M30" s="1227"/>
      <c r="N30" s="1219"/>
      <c r="O30" s="1219"/>
      <c r="P30" s="1219"/>
      <c r="Q30" s="1137"/>
      <c r="R30" s="1252"/>
      <c r="S30" s="1253"/>
      <c r="T30" s="1225"/>
      <c r="U30" s="1226"/>
      <c r="V30" s="1227"/>
      <c r="W30" s="1225"/>
      <c r="X30" s="1226"/>
      <c r="Y30" s="1227"/>
      <c r="Z30" s="26"/>
      <c r="AA30" s="1262" t="s">
        <v>95</v>
      </c>
      <c r="AB30" s="1263"/>
      <c r="AC30" s="1263"/>
      <c r="AD30" s="1263"/>
      <c r="AE30" s="1263"/>
      <c r="AF30" s="1132" t="s">
        <v>259</v>
      </c>
      <c r="AG30" s="1133"/>
      <c r="AH30" s="1134"/>
      <c r="AI30" s="1132" t="s">
        <v>287</v>
      </c>
      <c r="AJ30" s="1164"/>
      <c r="AK30" s="1134"/>
      <c r="AL30" s="28"/>
      <c r="AM30" s="1147"/>
      <c r="AN30" s="1148"/>
      <c r="AO30" s="1149"/>
      <c r="AP30" s="1155"/>
      <c r="AQ30" s="1124"/>
      <c r="AR30" s="1124"/>
      <c r="AS30" s="1124"/>
      <c r="AT30" s="1124"/>
      <c r="AU30" s="1124"/>
      <c r="AV30" s="1124"/>
      <c r="AW30" s="1124"/>
      <c r="AX30" s="1124"/>
      <c r="AY30" s="1124"/>
      <c r="AZ30" s="1124"/>
      <c r="BA30" s="1125"/>
    </row>
    <row r="31" spans="1:53" ht="36" customHeight="1">
      <c r="A31" s="1242" t="s">
        <v>111</v>
      </c>
      <c r="B31" s="1243"/>
      <c r="C31" s="1191">
        <v>34</v>
      </c>
      <c r="D31" s="1192"/>
      <c r="E31" s="1192"/>
      <c r="F31" s="1193"/>
      <c r="G31" s="1191">
        <v>6</v>
      </c>
      <c r="H31" s="1192"/>
      <c r="I31" s="1193"/>
      <c r="J31" s="1191"/>
      <c r="K31" s="1236"/>
      <c r="L31" s="1236"/>
      <c r="M31" s="1237"/>
      <c r="N31" s="1257"/>
      <c r="O31" s="1258"/>
      <c r="P31" s="1258"/>
      <c r="Q31" s="1259"/>
      <c r="R31" s="1256"/>
      <c r="S31" s="1113"/>
      <c r="T31" s="1191">
        <v>12</v>
      </c>
      <c r="U31" s="1236"/>
      <c r="V31" s="1237"/>
      <c r="W31" s="1241">
        <f>C31+T31+G31</f>
        <v>52</v>
      </c>
      <c r="X31" s="1236"/>
      <c r="Y31" s="1237"/>
      <c r="Z31" s="26"/>
      <c r="AA31" s="1264" t="s">
        <v>20</v>
      </c>
      <c r="AB31" s="1265"/>
      <c r="AC31" s="1265"/>
      <c r="AD31" s="1265"/>
      <c r="AE31" s="1265"/>
      <c r="AF31" s="1135" t="s">
        <v>259</v>
      </c>
      <c r="AG31" s="1136"/>
      <c r="AH31" s="1136"/>
      <c r="AI31" s="1208" t="s">
        <v>201</v>
      </c>
      <c r="AJ31" s="1209"/>
      <c r="AK31" s="1210"/>
      <c r="AL31" s="28"/>
      <c r="AM31" s="1150"/>
      <c r="AN31" s="1151"/>
      <c r="AO31" s="1152"/>
      <c r="AP31" s="1156"/>
      <c r="AQ31" s="1157"/>
      <c r="AR31" s="1157"/>
      <c r="AS31" s="1157"/>
      <c r="AT31" s="1157"/>
      <c r="AU31" s="1157"/>
      <c r="AV31" s="1157"/>
      <c r="AW31" s="1157"/>
      <c r="AX31" s="1124"/>
      <c r="AY31" s="1124"/>
      <c r="AZ31" s="1124"/>
      <c r="BA31" s="1125"/>
    </row>
    <row r="32" spans="1:53" ht="30.75" customHeight="1">
      <c r="A32" s="1244" t="s">
        <v>112</v>
      </c>
      <c r="B32" s="1245"/>
      <c r="C32" s="1238" t="s">
        <v>199</v>
      </c>
      <c r="D32" s="1239"/>
      <c r="E32" s="1239"/>
      <c r="F32" s="1240"/>
      <c r="G32" s="1228">
        <v>4</v>
      </c>
      <c r="H32" s="1229"/>
      <c r="I32" s="1230"/>
      <c r="J32" s="1228" t="s">
        <v>287</v>
      </c>
      <c r="K32" s="1229"/>
      <c r="L32" s="1229"/>
      <c r="M32" s="1230"/>
      <c r="N32" s="1254" t="s">
        <v>201</v>
      </c>
      <c r="O32" s="1255"/>
      <c r="P32" s="1255"/>
      <c r="Q32" s="1255"/>
      <c r="R32" s="1231">
        <v>1</v>
      </c>
      <c r="S32" s="1232"/>
      <c r="T32" s="1266" t="s">
        <v>202</v>
      </c>
      <c r="U32" s="1229"/>
      <c r="V32" s="1230"/>
      <c r="W32" s="1266" t="s">
        <v>203</v>
      </c>
      <c r="X32" s="1229"/>
      <c r="Y32" s="1230"/>
      <c r="Z32" s="26"/>
      <c r="AA32" s="1265"/>
      <c r="AB32" s="1265"/>
      <c r="AC32" s="1265"/>
      <c r="AD32" s="1265"/>
      <c r="AE32" s="1265"/>
      <c r="AF32" s="1137"/>
      <c r="AG32" s="1137"/>
      <c r="AH32" s="1137"/>
      <c r="AI32" s="1211"/>
      <c r="AJ32" s="1211"/>
      <c r="AK32" s="1211"/>
      <c r="AL32" s="29"/>
      <c r="AM32" s="1158" t="s">
        <v>20</v>
      </c>
      <c r="AN32" s="1159"/>
      <c r="AO32" s="1160"/>
      <c r="AP32" s="1153" t="s">
        <v>61</v>
      </c>
      <c r="AQ32" s="1153"/>
      <c r="AR32" s="1153"/>
      <c r="AS32" s="1153"/>
      <c r="AT32" s="1153"/>
      <c r="AU32" s="1153"/>
      <c r="AV32" s="1153"/>
      <c r="AW32" s="1153"/>
      <c r="AX32" s="1126" t="s">
        <v>259</v>
      </c>
      <c r="AY32" s="1127"/>
      <c r="AZ32" s="1127"/>
      <c r="BA32" s="1128"/>
    </row>
    <row r="33" spans="1:53" ht="33" customHeight="1">
      <c r="A33" s="1241" t="s">
        <v>21</v>
      </c>
      <c r="B33" s="1237"/>
      <c r="C33" s="1246" t="s">
        <v>200</v>
      </c>
      <c r="D33" s="1247"/>
      <c r="E33" s="1247"/>
      <c r="F33" s="1248"/>
      <c r="G33" s="1235" t="s">
        <v>286</v>
      </c>
      <c r="H33" s="1236"/>
      <c r="I33" s="1237"/>
      <c r="J33" s="1241" t="s">
        <v>287</v>
      </c>
      <c r="K33" s="1236"/>
      <c r="L33" s="1236"/>
      <c r="M33" s="1237"/>
      <c r="N33" s="1254" t="s">
        <v>201</v>
      </c>
      <c r="O33" s="1255"/>
      <c r="P33" s="1255"/>
      <c r="Q33" s="1255"/>
      <c r="R33" s="1231">
        <v>1</v>
      </c>
      <c r="S33" s="1232"/>
      <c r="T33" s="1235" t="s">
        <v>204</v>
      </c>
      <c r="U33" s="1236"/>
      <c r="V33" s="1237"/>
      <c r="W33" s="1235" t="s">
        <v>96</v>
      </c>
      <c r="X33" s="1236"/>
      <c r="Y33" s="1237"/>
      <c r="Z33" s="26"/>
      <c r="AA33" s="1117"/>
      <c r="AB33" s="1118"/>
      <c r="AC33" s="1118"/>
      <c r="AD33" s="1118"/>
      <c r="AE33" s="1118"/>
      <c r="AF33" s="1119"/>
      <c r="AG33" s="1120"/>
      <c r="AH33" s="1120"/>
      <c r="AI33" s="1121"/>
      <c r="AJ33" s="1120"/>
      <c r="AK33" s="1120"/>
      <c r="AL33" s="30"/>
      <c r="AM33" s="1161"/>
      <c r="AN33" s="1162"/>
      <c r="AO33" s="1163"/>
      <c r="AP33" s="1154"/>
      <c r="AQ33" s="1154"/>
      <c r="AR33" s="1154"/>
      <c r="AS33" s="1154"/>
      <c r="AT33" s="1154"/>
      <c r="AU33" s="1154"/>
      <c r="AV33" s="1154"/>
      <c r="AW33" s="1154"/>
      <c r="AX33" s="1129"/>
      <c r="AY33" s="1130"/>
      <c r="AZ33" s="1130"/>
      <c r="BA33" s="1131"/>
    </row>
    <row r="34" spans="1:53" ht="4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122"/>
      <c r="AN34" s="1123"/>
      <c r="AO34" s="1123"/>
      <c r="AP34" s="1122"/>
      <c r="AQ34" s="1123"/>
      <c r="AR34" s="1123"/>
      <c r="AS34" s="1123"/>
      <c r="AT34" s="1123"/>
      <c r="AU34" s="1123"/>
      <c r="AV34" s="1123"/>
      <c r="AW34" s="1123"/>
      <c r="AX34" s="1115"/>
      <c r="AY34" s="1116"/>
      <c r="AZ34" s="1116"/>
      <c r="BA34" s="1116"/>
    </row>
    <row r="35" spans="1:53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123"/>
      <c r="AN35" s="1123"/>
      <c r="AO35" s="1123"/>
      <c r="AP35" s="1123"/>
      <c r="AQ35" s="1123"/>
      <c r="AR35" s="1123"/>
      <c r="AS35" s="1123"/>
      <c r="AT35" s="1123"/>
      <c r="AU35" s="1123"/>
      <c r="AV35" s="1123"/>
      <c r="AW35" s="1123"/>
      <c r="AX35" s="1116"/>
      <c r="AY35" s="1116"/>
      <c r="AZ35" s="1116"/>
      <c r="BA35" s="1116"/>
    </row>
    <row r="36" spans="1:53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ht="15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1:53" ht="15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ht="15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1:53" ht="15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1:53" ht="15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1:53" ht="15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1:53" ht="15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1:53" ht="15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1:53" ht="15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spans="1:53" ht="15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spans="1:53" ht="15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spans="1:53" ht="15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spans="1:53" ht="15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spans="1:53" ht="15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spans="1:53" ht="15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1:53" ht="15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1:53" ht="15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</row>
    <row r="143" spans="1:53" ht="15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</row>
    <row r="144" spans="1:53" ht="15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</row>
    <row r="145" spans="1:53" ht="15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</row>
    <row r="146" spans="1:53" ht="15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</row>
    <row r="147" spans="1:53" ht="15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</row>
    <row r="148" spans="1:53" ht="15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</row>
    <row r="149" spans="1:53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</row>
    <row r="150" spans="1:53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</row>
    <row r="151" spans="1:53" ht="15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</row>
    <row r="152" spans="1:53" ht="15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</row>
    <row r="153" spans="1:53" ht="15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</row>
    <row r="154" spans="1:53" ht="15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</row>
    <row r="155" spans="1:53" ht="15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</row>
  </sheetData>
  <sheetProtection selectLockedCells="1" selectUnlockedCells="1"/>
  <mergeCells count="96">
    <mergeCell ref="T33:V33"/>
    <mergeCell ref="W33:Y33"/>
    <mergeCell ref="T31:V31"/>
    <mergeCell ref="AA28:AE29"/>
    <mergeCell ref="AA30:AE30"/>
    <mergeCell ref="AA31:AE32"/>
    <mergeCell ref="W32:Y32"/>
    <mergeCell ref="T28:V30"/>
    <mergeCell ref="T32:V32"/>
    <mergeCell ref="W31:Y31"/>
    <mergeCell ref="R28:S30"/>
    <mergeCell ref="N33:Q33"/>
    <mergeCell ref="R31:S31"/>
    <mergeCell ref="J33:M33"/>
    <mergeCell ref="J32:M32"/>
    <mergeCell ref="R32:S32"/>
    <mergeCell ref="J28:M30"/>
    <mergeCell ref="N31:Q31"/>
    <mergeCell ref="J31:M31"/>
    <mergeCell ref="N32:Q32"/>
    <mergeCell ref="R33:S33"/>
    <mergeCell ref="A28:B30"/>
    <mergeCell ref="C28:F30"/>
    <mergeCell ref="G33:I33"/>
    <mergeCell ref="C32:F32"/>
    <mergeCell ref="A33:B33"/>
    <mergeCell ref="C31:F31"/>
    <mergeCell ref="A31:B31"/>
    <mergeCell ref="A32:B32"/>
    <mergeCell ref="C33:F33"/>
    <mergeCell ref="G31:I31"/>
    <mergeCell ref="AS23:BA23"/>
    <mergeCell ref="G28:I30"/>
    <mergeCell ref="A25:AU25"/>
    <mergeCell ref="AI31:AK32"/>
    <mergeCell ref="A27:BA27"/>
    <mergeCell ref="AF28:AH29"/>
    <mergeCell ref="N28:Q30"/>
    <mergeCell ref="W28:Y30"/>
    <mergeCell ref="G32:I32"/>
    <mergeCell ref="A3:O3"/>
    <mergeCell ref="A8:O8"/>
    <mergeCell ref="P2:AN2"/>
    <mergeCell ref="A2:O2"/>
    <mergeCell ref="A4:O4"/>
    <mergeCell ref="P4:AM4"/>
    <mergeCell ref="AN4:BA5"/>
    <mergeCell ref="A6:O6"/>
    <mergeCell ref="A5:O5"/>
    <mergeCell ref="AN7:BA9"/>
    <mergeCell ref="AN16:BD16"/>
    <mergeCell ref="P13:AM13"/>
    <mergeCell ref="AN17:BA17"/>
    <mergeCell ref="AN15:BD15"/>
    <mergeCell ref="AN14:BD14"/>
    <mergeCell ref="P14:AM14"/>
    <mergeCell ref="AN13:BD13"/>
    <mergeCell ref="AN12:BD12"/>
    <mergeCell ref="A10:O10"/>
    <mergeCell ref="AN6:BA6"/>
    <mergeCell ref="P12:AM12"/>
    <mergeCell ref="P10:AM10"/>
    <mergeCell ref="A9:O9"/>
    <mergeCell ref="P11:AM11"/>
    <mergeCell ref="AN10:BD10"/>
    <mergeCell ref="AN11:BD11"/>
    <mergeCell ref="AO20:AR20"/>
    <mergeCell ref="A18:BA18"/>
    <mergeCell ref="B20:E20"/>
    <mergeCell ref="A20:A21"/>
    <mergeCell ref="AB20:AE20"/>
    <mergeCell ref="AW20:BA20"/>
    <mergeCell ref="AF20:AI20"/>
    <mergeCell ref="AS20:AV20"/>
    <mergeCell ref="J20:M20"/>
    <mergeCell ref="F20:I20"/>
    <mergeCell ref="AX28:BA31"/>
    <mergeCell ref="AX32:BA33"/>
    <mergeCell ref="AF30:AH30"/>
    <mergeCell ref="AF31:AH32"/>
    <mergeCell ref="AI28:AK29"/>
    <mergeCell ref="AM28:AO31"/>
    <mergeCell ref="AP32:AW33"/>
    <mergeCell ref="AP28:AW31"/>
    <mergeCell ref="AM32:AO33"/>
    <mergeCell ref="AI30:AK30"/>
    <mergeCell ref="N20:R20"/>
    <mergeCell ref="S20:W20"/>
    <mergeCell ref="X20:AA20"/>
    <mergeCell ref="AJ20:AN20"/>
    <mergeCell ref="AX34:BA35"/>
    <mergeCell ref="AA33:AE33"/>
    <mergeCell ref="AF33:AH33"/>
    <mergeCell ref="AI33:AK33"/>
    <mergeCell ref="AM34:AO35"/>
    <mergeCell ref="AP34:AW35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6"/>
  <sheetViews>
    <sheetView view="pageBreakPreview" zoomScale="80" zoomScaleNormal="86" zoomScaleSheetLayoutView="80" zoomScalePageLayoutView="0" workbookViewId="0" topLeftCell="A1">
      <pane ySplit="8" topLeftCell="A174" activePane="bottomLeft" state="frozen"/>
      <selection pane="topLeft" activeCell="A1" sqref="A1"/>
      <selection pane="bottomLeft" activeCell="B185" sqref="B185"/>
    </sheetView>
  </sheetViews>
  <sheetFormatPr defaultColWidth="9.00390625" defaultRowHeight="12.75"/>
  <cols>
    <col min="1" max="1" width="11.00390625" style="1098" customWidth="1"/>
    <col min="2" max="2" width="56.125" style="1097" customWidth="1"/>
    <col min="3" max="3" width="7.375" style="1101" customWidth="1"/>
    <col min="4" max="4" width="11.00390625" style="1108" customWidth="1"/>
    <col min="5" max="6" width="6.625" style="1109" customWidth="1"/>
    <col min="7" max="7" width="10.125" style="1101" customWidth="1"/>
    <col min="8" max="8" width="9.875" style="1101" customWidth="1"/>
    <col min="9" max="9" width="8.75390625" style="1097" customWidth="1"/>
    <col min="10" max="10" width="8.125" style="1097" customWidth="1"/>
    <col min="11" max="11" width="8.375" style="1097" customWidth="1"/>
    <col min="12" max="12" width="7.875" style="1097" customWidth="1"/>
    <col min="13" max="13" width="9.125" style="1097" customWidth="1"/>
    <col min="14" max="14" width="9.125" style="1102" customWidth="1"/>
    <col min="15" max="15" width="9.00390625" style="1102" customWidth="1"/>
    <col min="16" max="17" width="8.75390625" style="1102" customWidth="1"/>
    <col min="18" max="18" width="8.875" style="1102" customWidth="1"/>
    <col min="19" max="19" width="8.75390625" style="1102" customWidth="1"/>
    <col min="20" max="25" width="0" style="33" hidden="1" customWidth="1"/>
    <col min="26" max="16384" width="9.125" style="33" customWidth="1"/>
  </cols>
  <sheetData>
    <row r="1" spans="1:19" s="32" customFormat="1" ht="21" thickBot="1">
      <c r="A1" s="1307" t="s">
        <v>269</v>
      </c>
      <c r="B1" s="1308"/>
      <c r="C1" s="1309"/>
      <c r="D1" s="1309"/>
      <c r="E1" s="1308"/>
      <c r="F1" s="1308"/>
      <c r="G1" s="1309"/>
      <c r="H1" s="1308"/>
      <c r="I1" s="1308"/>
      <c r="J1" s="1308"/>
      <c r="K1" s="1308"/>
      <c r="L1" s="1308"/>
      <c r="M1" s="1308"/>
      <c r="N1" s="1303"/>
      <c r="O1" s="1303"/>
      <c r="P1" s="1303"/>
      <c r="Q1" s="1303"/>
      <c r="R1" s="1303"/>
      <c r="S1" s="1303"/>
    </row>
    <row r="2" spans="1:19" s="32" customFormat="1" ht="18.75" customHeight="1" thickBot="1">
      <c r="A2" s="1320" t="s">
        <v>22</v>
      </c>
      <c r="B2" s="1323" t="s">
        <v>30</v>
      </c>
      <c r="C2" s="1327" t="s">
        <v>260</v>
      </c>
      <c r="D2" s="1328"/>
      <c r="E2" s="1293" t="s">
        <v>63</v>
      </c>
      <c r="F2" s="1279" t="s">
        <v>114</v>
      </c>
      <c r="G2" s="1293" t="s">
        <v>64</v>
      </c>
      <c r="H2" s="1269" t="s">
        <v>65</v>
      </c>
      <c r="I2" s="1270"/>
      <c r="J2" s="1270"/>
      <c r="K2" s="1270"/>
      <c r="L2" s="1270"/>
      <c r="M2" s="1270"/>
      <c r="N2" s="1326"/>
      <c r="O2" s="1326"/>
      <c r="P2" s="1326"/>
      <c r="Q2" s="1326"/>
      <c r="R2" s="1326"/>
      <c r="S2" s="1326"/>
    </row>
    <row r="3" spans="1:19" s="32" customFormat="1" ht="24.75" customHeight="1" thickBot="1">
      <c r="A3" s="1321"/>
      <c r="B3" s="1324"/>
      <c r="C3" s="1329"/>
      <c r="D3" s="1330"/>
      <c r="E3" s="1294"/>
      <c r="F3" s="1280"/>
      <c r="G3" s="1294"/>
      <c r="H3" s="1274" t="s">
        <v>23</v>
      </c>
      <c r="I3" s="1312" t="s">
        <v>24</v>
      </c>
      <c r="J3" s="1313"/>
      <c r="K3" s="1313"/>
      <c r="L3" s="1314"/>
      <c r="M3" s="1271" t="s">
        <v>66</v>
      </c>
      <c r="N3" s="443"/>
      <c r="O3" s="443"/>
      <c r="P3" s="443"/>
      <c r="Q3" s="443"/>
      <c r="R3" s="443"/>
      <c r="S3" s="443"/>
    </row>
    <row r="4" spans="1:19" s="32" customFormat="1" ht="18" customHeight="1">
      <c r="A4" s="1321"/>
      <c r="B4" s="1324"/>
      <c r="C4" s="1293" t="s">
        <v>25</v>
      </c>
      <c r="D4" s="1293" t="s">
        <v>26</v>
      </c>
      <c r="E4" s="1294"/>
      <c r="F4" s="1280"/>
      <c r="G4" s="1294"/>
      <c r="H4" s="1275"/>
      <c r="I4" s="1277" t="s">
        <v>21</v>
      </c>
      <c r="J4" s="1277" t="s">
        <v>27</v>
      </c>
      <c r="K4" s="1277" t="s">
        <v>28</v>
      </c>
      <c r="L4" s="1277" t="s">
        <v>29</v>
      </c>
      <c r="M4" s="1272"/>
      <c r="N4" s="1304" t="s">
        <v>178</v>
      </c>
      <c r="O4" s="1305"/>
      <c r="P4" s="1306"/>
      <c r="Q4" s="1304" t="s">
        <v>179</v>
      </c>
      <c r="R4" s="1305"/>
      <c r="S4" s="1306"/>
    </row>
    <row r="5" spans="1:19" s="32" customFormat="1" ht="16.5" customHeight="1" thickBot="1">
      <c r="A5" s="1321"/>
      <c r="B5" s="1324"/>
      <c r="C5" s="1294"/>
      <c r="D5" s="1294"/>
      <c r="E5" s="1294"/>
      <c r="F5" s="1280"/>
      <c r="G5" s="1294"/>
      <c r="H5" s="1275"/>
      <c r="I5" s="1277"/>
      <c r="J5" s="1277"/>
      <c r="K5" s="1277"/>
      <c r="L5" s="1277"/>
      <c r="M5" s="1272"/>
      <c r="N5" s="444">
        <v>1</v>
      </c>
      <c r="O5" s="444" t="s">
        <v>256</v>
      </c>
      <c r="P5" s="445" t="s">
        <v>257</v>
      </c>
      <c r="Q5" s="446">
        <v>3</v>
      </c>
      <c r="R5" s="444" t="s">
        <v>258</v>
      </c>
      <c r="S5" s="445" t="s">
        <v>259</v>
      </c>
    </row>
    <row r="6" spans="1:19" s="32" customFormat="1" ht="16.5" customHeight="1" thickBot="1">
      <c r="A6" s="1321"/>
      <c r="B6" s="1324"/>
      <c r="C6" s="1294"/>
      <c r="D6" s="1294"/>
      <c r="E6" s="1294"/>
      <c r="F6" s="1280"/>
      <c r="G6" s="1294"/>
      <c r="H6" s="1275"/>
      <c r="I6" s="1277"/>
      <c r="J6" s="1277"/>
      <c r="K6" s="1277"/>
      <c r="L6" s="1277"/>
      <c r="M6" s="1272"/>
      <c r="N6" s="447"/>
      <c r="O6" s="448"/>
      <c r="P6" s="448"/>
      <c r="Q6" s="448"/>
      <c r="R6" s="448"/>
      <c r="S6" s="449"/>
    </row>
    <row r="7" spans="1:19" s="32" customFormat="1" ht="16.5" customHeight="1" thickBot="1">
      <c r="A7" s="1322"/>
      <c r="B7" s="1325"/>
      <c r="C7" s="1295"/>
      <c r="D7" s="1295"/>
      <c r="E7" s="1295"/>
      <c r="F7" s="1281"/>
      <c r="G7" s="1294"/>
      <c r="H7" s="1276"/>
      <c r="I7" s="1278"/>
      <c r="J7" s="1278"/>
      <c r="K7" s="1278"/>
      <c r="L7" s="1278"/>
      <c r="M7" s="1273"/>
      <c r="N7" s="450">
        <v>15</v>
      </c>
      <c r="O7" s="451">
        <v>9</v>
      </c>
      <c r="P7" s="452">
        <v>9</v>
      </c>
      <c r="Q7" s="450">
        <v>15</v>
      </c>
      <c r="R7" s="451">
        <v>9</v>
      </c>
      <c r="S7" s="452">
        <v>8</v>
      </c>
    </row>
    <row r="8" spans="1:19" s="32" customFormat="1" ht="16.5" thickBot="1">
      <c r="A8" s="453">
        <v>1</v>
      </c>
      <c r="B8" s="454" t="s">
        <v>110</v>
      </c>
      <c r="C8" s="455">
        <v>3</v>
      </c>
      <c r="D8" s="455">
        <v>4</v>
      </c>
      <c r="E8" s="455">
        <v>5</v>
      </c>
      <c r="F8" s="456">
        <v>6</v>
      </c>
      <c r="G8" s="455">
        <v>7</v>
      </c>
      <c r="H8" s="455">
        <v>8</v>
      </c>
      <c r="I8" s="455">
        <v>9</v>
      </c>
      <c r="J8" s="455">
        <v>10</v>
      </c>
      <c r="K8" s="455">
        <v>11</v>
      </c>
      <c r="L8" s="455">
        <v>12</v>
      </c>
      <c r="M8" s="457">
        <v>14</v>
      </c>
      <c r="N8" s="458">
        <v>21</v>
      </c>
      <c r="O8" s="459">
        <v>22</v>
      </c>
      <c r="P8" s="460">
        <v>23</v>
      </c>
      <c r="Q8" s="461">
        <v>24</v>
      </c>
      <c r="R8" s="459">
        <v>25</v>
      </c>
      <c r="S8" s="460">
        <v>26</v>
      </c>
    </row>
    <row r="9" spans="1:19" s="32" customFormat="1" ht="19.5" customHeight="1" thickBot="1">
      <c r="A9" s="1315" t="s">
        <v>198</v>
      </c>
      <c r="B9" s="1316"/>
      <c r="C9" s="1316"/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6"/>
      <c r="S9" s="1316"/>
    </row>
    <row r="10" spans="1:19" s="34" customFormat="1" ht="15.75" customHeight="1" thickBot="1">
      <c r="A10" s="1291" t="s">
        <v>67</v>
      </c>
      <c r="B10" s="1292"/>
      <c r="C10" s="1292"/>
      <c r="D10" s="1292"/>
      <c r="E10" s="1292"/>
      <c r="F10" s="1292"/>
      <c r="G10" s="1292"/>
      <c r="H10" s="1292"/>
      <c r="I10" s="1292"/>
      <c r="J10" s="1292"/>
      <c r="K10" s="1292"/>
      <c r="L10" s="1292"/>
      <c r="M10" s="1292"/>
      <c r="N10" s="1292"/>
      <c r="O10" s="1292"/>
      <c r="P10" s="1292"/>
      <c r="Q10" s="1292"/>
      <c r="R10" s="1292"/>
      <c r="S10" s="1292"/>
    </row>
    <row r="11" spans="1:19" s="31" customFormat="1" ht="15.75">
      <c r="A11" s="462" t="s">
        <v>115</v>
      </c>
      <c r="B11" s="463" t="s">
        <v>177</v>
      </c>
      <c r="C11" s="464"/>
      <c r="D11" s="465"/>
      <c r="E11" s="466"/>
      <c r="F11" s="467"/>
      <c r="G11" s="468">
        <f>G12+G14</f>
        <v>6.5</v>
      </c>
      <c r="H11" s="469">
        <f>G11*30</f>
        <v>195</v>
      </c>
      <c r="I11" s="470"/>
      <c r="J11" s="471"/>
      <c r="K11" s="471"/>
      <c r="L11" s="472"/>
      <c r="M11" s="473"/>
      <c r="N11" s="474"/>
      <c r="O11" s="475"/>
      <c r="P11" s="476"/>
      <c r="Q11" s="477"/>
      <c r="R11" s="478"/>
      <c r="S11" s="479"/>
    </row>
    <row r="12" spans="1:19" s="31" customFormat="1" ht="15.75">
      <c r="A12" s="462"/>
      <c r="B12" s="480" t="s">
        <v>102</v>
      </c>
      <c r="C12" s="464"/>
      <c r="D12" s="465"/>
      <c r="E12" s="466"/>
      <c r="F12" s="467"/>
      <c r="G12" s="468">
        <v>5</v>
      </c>
      <c r="H12" s="469">
        <f>G12*30</f>
        <v>150</v>
      </c>
      <c r="I12" s="481"/>
      <c r="J12" s="482"/>
      <c r="K12" s="482"/>
      <c r="L12" s="483"/>
      <c r="M12" s="484"/>
      <c r="N12" s="477"/>
      <c r="O12" s="478"/>
      <c r="P12" s="479"/>
      <c r="Q12" s="477"/>
      <c r="R12" s="478"/>
      <c r="S12" s="479"/>
    </row>
    <row r="13" spans="1:19" s="31" customFormat="1" ht="15.75">
      <c r="A13" s="462"/>
      <c r="B13" s="485" t="s">
        <v>103</v>
      </c>
      <c r="C13" s="464"/>
      <c r="D13" s="486"/>
      <c r="E13" s="466"/>
      <c r="F13" s="487"/>
      <c r="G13" s="468"/>
      <c r="H13" s="469"/>
      <c r="I13" s="464"/>
      <c r="J13" s="466"/>
      <c r="K13" s="466"/>
      <c r="L13" s="488"/>
      <c r="M13" s="489"/>
      <c r="N13" s="490" t="s">
        <v>208</v>
      </c>
      <c r="O13" s="491" t="s">
        <v>208</v>
      </c>
      <c r="P13" s="491" t="s">
        <v>208</v>
      </c>
      <c r="Q13" s="491" t="s">
        <v>208</v>
      </c>
      <c r="R13" s="491" t="s">
        <v>208</v>
      </c>
      <c r="S13" s="479"/>
    </row>
    <row r="14" spans="1:22" s="208" customFormat="1" ht="16.5">
      <c r="A14" s="462"/>
      <c r="B14" s="485" t="s">
        <v>103</v>
      </c>
      <c r="C14" s="464"/>
      <c r="D14" s="465" t="s">
        <v>259</v>
      </c>
      <c r="E14" s="466"/>
      <c r="F14" s="467"/>
      <c r="G14" s="468">
        <v>1.5</v>
      </c>
      <c r="H14" s="469">
        <v>45</v>
      </c>
      <c r="I14" s="481">
        <v>16</v>
      </c>
      <c r="J14" s="482"/>
      <c r="K14" s="482"/>
      <c r="L14" s="483">
        <v>16</v>
      </c>
      <c r="M14" s="484">
        <f>H14-I14</f>
        <v>29</v>
      </c>
      <c r="N14" s="477"/>
      <c r="O14" s="478"/>
      <c r="P14" s="479"/>
      <c r="Q14" s="477"/>
      <c r="R14" s="478"/>
      <c r="S14" s="479">
        <v>2</v>
      </c>
      <c r="T14" s="208">
        <v>2</v>
      </c>
      <c r="U14" s="209" t="s">
        <v>178</v>
      </c>
      <c r="V14" s="215">
        <f>SUMIF(T$12:T$33,1,G$12:G$33)</f>
        <v>8</v>
      </c>
    </row>
    <row r="15" spans="1:22" s="31" customFormat="1" ht="16.5">
      <c r="A15" s="492" t="s">
        <v>116</v>
      </c>
      <c r="B15" s="493" t="s">
        <v>100</v>
      </c>
      <c r="C15" s="464" t="s">
        <v>99</v>
      </c>
      <c r="D15" s="494"/>
      <c r="E15" s="491"/>
      <c r="F15" s="495"/>
      <c r="G15" s="496">
        <v>4.5</v>
      </c>
      <c r="H15" s="469">
        <f>G15*30</f>
        <v>135</v>
      </c>
      <c r="I15" s="497"/>
      <c r="J15" s="498"/>
      <c r="K15" s="498"/>
      <c r="L15" s="499"/>
      <c r="M15" s="500"/>
      <c r="N15" s="501"/>
      <c r="O15" s="502"/>
      <c r="P15" s="503"/>
      <c r="Q15" s="504"/>
      <c r="R15" s="505"/>
      <c r="S15" s="506"/>
      <c r="U15" s="197" t="s">
        <v>179</v>
      </c>
      <c r="V15" s="198">
        <f>SUMIF(T$12:T$31,2,G$12:G$31)</f>
        <v>3.5</v>
      </c>
    </row>
    <row r="16" spans="1:22" s="213" customFormat="1" ht="15.75">
      <c r="A16" s="507" t="s">
        <v>117</v>
      </c>
      <c r="B16" s="508" t="s">
        <v>101</v>
      </c>
      <c r="C16" s="509"/>
      <c r="D16" s="510"/>
      <c r="E16" s="510"/>
      <c r="F16" s="511"/>
      <c r="G16" s="512">
        <v>3</v>
      </c>
      <c r="H16" s="469">
        <f aca="true" t="shared" si="0" ref="H16:H28">G16*30</f>
        <v>90</v>
      </c>
      <c r="I16" s="497"/>
      <c r="J16" s="513"/>
      <c r="K16" s="513"/>
      <c r="L16" s="514"/>
      <c r="M16" s="515"/>
      <c r="N16" s="516"/>
      <c r="O16" s="502"/>
      <c r="P16" s="503"/>
      <c r="Q16" s="517"/>
      <c r="R16" s="518"/>
      <c r="S16" s="519"/>
      <c r="V16" s="216">
        <f>SUM(V14:V15)</f>
        <v>11.5</v>
      </c>
    </row>
    <row r="17" spans="1:19" s="213" customFormat="1" ht="15.75">
      <c r="A17" s="492"/>
      <c r="B17" s="493" t="s">
        <v>102</v>
      </c>
      <c r="C17" s="517"/>
      <c r="D17" s="520"/>
      <c r="E17" s="520"/>
      <c r="F17" s="521"/>
      <c r="G17" s="496">
        <v>2</v>
      </c>
      <c r="H17" s="469">
        <f t="shared" si="0"/>
        <v>60</v>
      </c>
      <c r="I17" s="497"/>
      <c r="J17" s="502"/>
      <c r="K17" s="502"/>
      <c r="L17" s="522"/>
      <c r="M17" s="523"/>
      <c r="N17" s="516"/>
      <c r="O17" s="502"/>
      <c r="P17" s="503"/>
      <c r="Q17" s="517"/>
      <c r="R17" s="518"/>
      <c r="S17" s="519"/>
    </row>
    <row r="18" spans="1:20" s="211" customFormat="1" ht="15.75">
      <c r="A18" s="507"/>
      <c r="B18" s="485" t="s">
        <v>103</v>
      </c>
      <c r="C18" s="497"/>
      <c r="D18" s="524" t="s">
        <v>256</v>
      </c>
      <c r="E18" s="524"/>
      <c r="F18" s="525"/>
      <c r="G18" s="512">
        <v>1</v>
      </c>
      <c r="H18" s="469">
        <f t="shared" si="0"/>
        <v>30</v>
      </c>
      <c r="I18" s="497">
        <v>10</v>
      </c>
      <c r="J18" s="526">
        <v>10</v>
      </c>
      <c r="K18" s="526"/>
      <c r="L18" s="527"/>
      <c r="M18" s="528">
        <f>H18-I18</f>
        <v>20</v>
      </c>
      <c r="N18" s="529"/>
      <c r="O18" s="510">
        <v>1</v>
      </c>
      <c r="P18" s="530"/>
      <c r="Q18" s="509"/>
      <c r="R18" s="494"/>
      <c r="S18" s="531"/>
      <c r="T18" s="211">
        <v>1</v>
      </c>
    </row>
    <row r="19" spans="1:19" s="31" customFormat="1" ht="15.75">
      <c r="A19" s="462" t="s">
        <v>118</v>
      </c>
      <c r="B19" s="493" t="s">
        <v>104</v>
      </c>
      <c r="C19" s="464" t="s">
        <v>99</v>
      </c>
      <c r="D19" s="494"/>
      <c r="E19" s="491"/>
      <c r="F19" s="495"/>
      <c r="G19" s="532">
        <v>4</v>
      </c>
      <c r="H19" s="469">
        <f t="shared" si="0"/>
        <v>120</v>
      </c>
      <c r="I19" s="497"/>
      <c r="J19" s="498"/>
      <c r="K19" s="498"/>
      <c r="L19" s="499"/>
      <c r="M19" s="500"/>
      <c r="N19" s="501"/>
      <c r="O19" s="533"/>
      <c r="P19" s="534"/>
      <c r="Q19" s="464"/>
      <c r="R19" s="466"/>
      <c r="S19" s="535"/>
    </row>
    <row r="20" spans="1:19" s="211" customFormat="1" ht="15.75">
      <c r="A20" s="507" t="s">
        <v>119</v>
      </c>
      <c r="B20" s="508" t="s">
        <v>105</v>
      </c>
      <c r="C20" s="536"/>
      <c r="D20" s="520"/>
      <c r="E20" s="520"/>
      <c r="F20" s="521"/>
      <c r="G20" s="512">
        <v>4.5</v>
      </c>
      <c r="H20" s="469">
        <f t="shared" si="0"/>
        <v>135</v>
      </c>
      <c r="I20" s="497"/>
      <c r="J20" s="513"/>
      <c r="K20" s="513"/>
      <c r="L20" s="514"/>
      <c r="M20" s="515"/>
      <c r="N20" s="516"/>
      <c r="O20" s="502"/>
      <c r="P20" s="503"/>
      <c r="Q20" s="517"/>
      <c r="R20" s="518"/>
      <c r="S20" s="519"/>
    </row>
    <row r="21" spans="1:19" s="211" customFormat="1" ht="15.75">
      <c r="A21" s="537"/>
      <c r="B21" s="493" t="s">
        <v>102</v>
      </c>
      <c r="C21" s="538"/>
      <c r="D21" s="520"/>
      <c r="E21" s="520"/>
      <c r="F21" s="539"/>
      <c r="G21" s="540">
        <v>3</v>
      </c>
      <c r="H21" s="541">
        <f t="shared" si="0"/>
        <v>90</v>
      </c>
      <c r="I21" s="542"/>
      <c r="J21" s="543"/>
      <c r="K21" s="543"/>
      <c r="L21" s="544"/>
      <c r="M21" s="545"/>
      <c r="N21" s="546"/>
      <c r="O21" s="547"/>
      <c r="P21" s="548"/>
      <c r="Q21" s="549"/>
      <c r="R21" s="550"/>
      <c r="S21" s="551"/>
    </row>
    <row r="22" spans="1:20" s="213" customFormat="1" ht="16.5" thickBot="1">
      <c r="A22" s="537"/>
      <c r="B22" s="552" t="s">
        <v>103</v>
      </c>
      <c r="C22" s="542">
        <v>1</v>
      </c>
      <c r="D22" s="553"/>
      <c r="E22" s="553"/>
      <c r="F22" s="553"/>
      <c r="G22" s="554">
        <v>1.5</v>
      </c>
      <c r="H22" s="555">
        <f t="shared" si="0"/>
        <v>45</v>
      </c>
      <c r="I22" s="542">
        <v>15</v>
      </c>
      <c r="J22" s="556">
        <v>15</v>
      </c>
      <c r="K22" s="556"/>
      <c r="L22" s="557"/>
      <c r="M22" s="558">
        <f>H22-I22</f>
        <v>30</v>
      </c>
      <c r="N22" s="559">
        <v>1</v>
      </c>
      <c r="O22" s="550"/>
      <c r="P22" s="551"/>
      <c r="Q22" s="549"/>
      <c r="R22" s="550"/>
      <c r="S22" s="551"/>
      <c r="T22" s="213">
        <v>1</v>
      </c>
    </row>
    <row r="23" spans="1:19" s="213" customFormat="1" ht="16.5">
      <c r="A23" s="240" t="s">
        <v>156</v>
      </c>
      <c r="B23" s="241" t="s">
        <v>247</v>
      </c>
      <c r="C23" s="242"/>
      <c r="D23" s="243"/>
      <c r="E23" s="243"/>
      <c r="F23" s="244"/>
      <c r="G23" s="244">
        <v>4.5</v>
      </c>
      <c r="H23" s="245">
        <f t="shared" si="0"/>
        <v>135</v>
      </c>
      <c r="I23" s="246"/>
      <c r="J23" s="246"/>
      <c r="K23" s="246"/>
      <c r="L23" s="246"/>
      <c r="M23" s="247"/>
      <c r="N23" s="248"/>
      <c r="O23" s="249"/>
      <c r="P23" s="250"/>
      <c r="Q23" s="250"/>
      <c r="R23" s="250"/>
      <c r="S23" s="250"/>
    </row>
    <row r="24" spans="1:19" s="213" customFormat="1" ht="16.5">
      <c r="A24" s="240"/>
      <c r="B24" s="251" t="s">
        <v>102</v>
      </c>
      <c r="C24" s="242"/>
      <c r="D24" s="243"/>
      <c r="E24" s="243"/>
      <c r="F24" s="244"/>
      <c r="G24" s="244">
        <v>2.5</v>
      </c>
      <c r="H24" s="245">
        <f t="shared" si="0"/>
        <v>75</v>
      </c>
      <c r="I24" s="246"/>
      <c r="J24" s="246"/>
      <c r="K24" s="246"/>
      <c r="L24" s="246"/>
      <c r="M24" s="247"/>
      <c r="N24" s="248"/>
      <c r="O24" s="249"/>
      <c r="P24" s="250"/>
      <c r="Q24" s="250"/>
      <c r="R24" s="250"/>
      <c r="S24" s="250"/>
    </row>
    <row r="25" spans="1:20" s="213" customFormat="1" ht="16.5">
      <c r="A25" s="240" t="s">
        <v>249</v>
      </c>
      <c r="B25" s="252" t="s">
        <v>103</v>
      </c>
      <c r="C25" s="242"/>
      <c r="D25" s="243" t="s">
        <v>258</v>
      </c>
      <c r="E25" s="253"/>
      <c r="F25" s="254"/>
      <c r="G25" s="255">
        <v>2</v>
      </c>
      <c r="H25" s="256">
        <f t="shared" si="0"/>
        <v>60</v>
      </c>
      <c r="I25" s="246">
        <v>20</v>
      </c>
      <c r="J25" s="246">
        <v>10</v>
      </c>
      <c r="K25" s="246"/>
      <c r="L25" s="246">
        <v>10</v>
      </c>
      <c r="M25" s="247">
        <v>40</v>
      </c>
      <c r="N25" s="248"/>
      <c r="O25" s="249"/>
      <c r="P25" s="250"/>
      <c r="Q25" s="250"/>
      <c r="R25" s="250">
        <v>2</v>
      </c>
      <c r="S25" s="250"/>
      <c r="T25" s="213">
        <v>2</v>
      </c>
    </row>
    <row r="26" spans="1:19" s="213" customFormat="1" ht="16.5">
      <c r="A26" s="240" t="s">
        <v>250</v>
      </c>
      <c r="B26" s="241" t="s">
        <v>248</v>
      </c>
      <c r="C26" s="242"/>
      <c r="D26" s="253"/>
      <c r="E26" s="253"/>
      <c r="F26" s="254"/>
      <c r="G26" s="244">
        <v>3</v>
      </c>
      <c r="H26" s="245">
        <f t="shared" si="0"/>
        <v>90</v>
      </c>
      <c r="I26" s="246"/>
      <c r="J26" s="246"/>
      <c r="K26" s="246"/>
      <c r="L26" s="246"/>
      <c r="M26" s="247"/>
      <c r="N26" s="248"/>
      <c r="O26" s="249"/>
      <c r="P26" s="250"/>
      <c r="Q26" s="250"/>
      <c r="R26" s="250"/>
      <c r="S26" s="250"/>
    </row>
    <row r="27" spans="1:19" s="213" customFormat="1" ht="16.5">
      <c r="A27" s="240"/>
      <c r="B27" s="251" t="s">
        <v>102</v>
      </c>
      <c r="C27" s="242"/>
      <c r="D27" s="253"/>
      <c r="E27" s="253"/>
      <c r="F27" s="254"/>
      <c r="G27" s="244">
        <v>2</v>
      </c>
      <c r="H27" s="245">
        <f t="shared" si="0"/>
        <v>60</v>
      </c>
      <c r="I27" s="246"/>
      <c r="J27" s="246"/>
      <c r="K27" s="246"/>
      <c r="L27" s="246"/>
      <c r="M27" s="247"/>
      <c r="N27" s="248"/>
      <c r="O27" s="249"/>
      <c r="P27" s="250"/>
      <c r="Q27" s="250"/>
      <c r="R27" s="250"/>
      <c r="S27" s="250"/>
    </row>
    <row r="28" spans="1:20" s="213" customFormat="1" ht="16.5">
      <c r="A28" s="240"/>
      <c r="B28" s="258" t="s">
        <v>103</v>
      </c>
      <c r="C28" s="242"/>
      <c r="D28" s="253" t="s">
        <v>256</v>
      </c>
      <c r="E28" s="253"/>
      <c r="F28" s="254"/>
      <c r="G28" s="255">
        <v>1</v>
      </c>
      <c r="H28" s="256">
        <f t="shared" si="0"/>
        <v>30</v>
      </c>
      <c r="I28" s="246">
        <v>10</v>
      </c>
      <c r="J28" s="246">
        <v>10</v>
      </c>
      <c r="K28" s="246"/>
      <c r="L28" s="246"/>
      <c r="M28" s="247">
        <v>20</v>
      </c>
      <c r="N28" s="248"/>
      <c r="O28" s="249">
        <v>1</v>
      </c>
      <c r="P28" s="250"/>
      <c r="Q28" s="250"/>
      <c r="R28" s="250"/>
      <c r="S28" s="250"/>
      <c r="T28" s="213">
        <v>1</v>
      </c>
    </row>
    <row r="29" spans="1:19" s="31" customFormat="1" ht="16.5" thickBot="1">
      <c r="A29" s="560"/>
      <c r="B29" s="561" t="s">
        <v>33</v>
      </c>
      <c r="C29" s="562"/>
      <c r="D29" s="563"/>
      <c r="E29" s="564"/>
      <c r="F29" s="564"/>
      <c r="G29" s="565">
        <f>G30+G31</f>
        <v>34.5</v>
      </c>
      <c r="H29" s="566">
        <f aca="true" t="shared" si="1" ref="H29:M29">H30+H31</f>
        <v>1035</v>
      </c>
      <c r="I29" s="566">
        <f t="shared" si="1"/>
        <v>131</v>
      </c>
      <c r="J29" s="566">
        <f t="shared" si="1"/>
        <v>45</v>
      </c>
      <c r="K29" s="566">
        <f t="shared" si="1"/>
        <v>0</v>
      </c>
      <c r="L29" s="566">
        <f t="shared" si="1"/>
        <v>86</v>
      </c>
      <c r="M29" s="566">
        <f t="shared" si="1"/>
        <v>214</v>
      </c>
      <c r="N29" s="566">
        <f aca="true" t="shared" si="2" ref="N29:S29">N31+N30</f>
        <v>3</v>
      </c>
      <c r="O29" s="567">
        <f>O31+O30</f>
        <v>4</v>
      </c>
      <c r="P29" s="567">
        <f t="shared" si="2"/>
        <v>2</v>
      </c>
      <c r="Q29" s="567">
        <f t="shared" si="2"/>
        <v>0</v>
      </c>
      <c r="R29" s="567">
        <f t="shared" si="2"/>
        <v>2</v>
      </c>
      <c r="S29" s="567">
        <f t="shared" si="2"/>
        <v>2</v>
      </c>
    </row>
    <row r="30" spans="1:19" s="31" customFormat="1" ht="15.75">
      <c r="A30" s="568"/>
      <c r="B30" s="569" t="s">
        <v>54</v>
      </c>
      <c r="C30" s="570"/>
      <c r="D30" s="571"/>
      <c r="E30" s="572"/>
      <c r="F30" s="572"/>
      <c r="G30" s="573">
        <f>G12+G15+G17+G21+G19+G24+G27</f>
        <v>23</v>
      </c>
      <c r="H30" s="573">
        <f>H12+H15+H17+H21+H19+H24+H27</f>
        <v>690</v>
      </c>
      <c r="I30" s="574"/>
      <c r="J30" s="574"/>
      <c r="K30" s="574"/>
      <c r="L30" s="574"/>
      <c r="M30" s="574"/>
      <c r="N30" s="575"/>
      <c r="O30" s="572"/>
      <c r="P30" s="576"/>
      <c r="Q30" s="577"/>
      <c r="R30" s="572"/>
      <c r="S30" s="576"/>
    </row>
    <row r="31" spans="1:19" s="36" customFormat="1" ht="15.75" customHeight="1" thickBot="1">
      <c r="A31" s="578"/>
      <c r="B31" s="579" t="s">
        <v>106</v>
      </c>
      <c r="C31" s="580"/>
      <c r="D31" s="581"/>
      <c r="E31" s="581"/>
      <c r="F31" s="582"/>
      <c r="G31" s="583">
        <f aca="true" t="shared" si="3" ref="G31:M31">G32+G13+G14+G18+G22+G25+G28</f>
        <v>11.5</v>
      </c>
      <c r="H31" s="583">
        <f t="shared" si="3"/>
        <v>345</v>
      </c>
      <c r="I31" s="583">
        <f t="shared" si="3"/>
        <v>131</v>
      </c>
      <c r="J31" s="583">
        <f t="shared" si="3"/>
        <v>45</v>
      </c>
      <c r="K31" s="583">
        <f t="shared" si="3"/>
        <v>0</v>
      </c>
      <c r="L31" s="583">
        <f t="shared" si="3"/>
        <v>86</v>
      </c>
      <c r="M31" s="583">
        <f t="shared" si="3"/>
        <v>214</v>
      </c>
      <c r="N31" s="584">
        <v>3</v>
      </c>
      <c r="O31" s="585">
        <v>4</v>
      </c>
      <c r="P31" s="586">
        <v>2</v>
      </c>
      <c r="Q31" s="587">
        <f>SUM(Q11:Q22)</f>
        <v>0</v>
      </c>
      <c r="R31" s="585">
        <v>2</v>
      </c>
      <c r="S31" s="586">
        <f>SUM(S11:S22)</f>
        <v>2</v>
      </c>
    </row>
    <row r="32" spans="1:20" s="32" customFormat="1" ht="15.75" customHeight="1">
      <c r="A32" s="588" t="s">
        <v>251</v>
      </c>
      <c r="B32" s="589" t="s">
        <v>107</v>
      </c>
      <c r="C32" s="590"/>
      <c r="D32" s="478" t="s">
        <v>261</v>
      </c>
      <c r="E32" s="478"/>
      <c r="F32" s="479"/>
      <c r="G32" s="591">
        <v>4.5</v>
      </c>
      <c r="H32" s="592">
        <f>G32*30</f>
        <v>135</v>
      </c>
      <c r="I32" s="590">
        <v>60</v>
      </c>
      <c r="J32" s="478"/>
      <c r="K32" s="478"/>
      <c r="L32" s="478">
        <v>60</v>
      </c>
      <c r="M32" s="479">
        <f>H32-I32</f>
        <v>75</v>
      </c>
      <c r="N32" s="590" t="s">
        <v>209</v>
      </c>
      <c r="O32" s="590" t="s">
        <v>209</v>
      </c>
      <c r="P32" s="590" t="s">
        <v>209</v>
      </c>
      <c r="Q32" s="590"/>
      <c r="R32" s="478"/>
      <c r="S32" s="479"/>
      <c r="T32" s="32">
        <v>1</v>
      </c>
    </row>
    <row r="33" spans="1:19" s="32" customFormat="1" ht="15.75" customHeight="1" thickBot="1">
      <c r="A33" s="593"/>
      <c r="B33" s="594" t="s">
        <v>107</v>
      </c>
      <c r="C33" s="595"/>
      <c r="D33" s="505" t="s">
        <v>262</v>
      </c>
      <c r="E33" s="505"/>
      <c r="F33" s="506"/>
      <c r="G33" s="596"/>
      <c r="H33" s="596"/>
      <c r="I33" s="595"/>
      <c r="J33" s="505"/>
      <c r="K33" s="505"/>
      <c r="L33" s="505"/>
      <c r="M33" s="506"/>
      <c r="N33" s="595"/>
      <c r="O33" s="478"/>
      <c r="P33" s="506"/>
      <c r="Q33" s="590" t="s">
        <v>108</v>
      </c>
      <c r="R33" s="590" t="s">
        <v>108</v>
      </c>
      <c r="S33" s="506"/>
    </row>
    <row r="34" spans="1:19" s="32" customFormat="1" ht="15.75" customHeight="1" thickBot="1">
      <c r="A34" s="1310" t="s">
        <v>109</v>
      </c>
      <c r="B34" s="1311"/>
      <c r="C34" s="597"/>
      <c r="D34" s="598"/>
      <c r="E34" s="599"/>
      <c r="F34" s="600"/>
      <c r="G34" s="601"/>
      <c r="H34" s="597"/>
      <c r="I34" s="602"/>
      <c r="J34" s="602"/>
      <c r="K34" s="602"/>
      <c r="L34" s="602"/>
      <c r="M34" s="603"/>
      <c r="N34" s="604"/>
      <c r="O34" s="605"/>
      <c r="P34" s="606"/>
      <c r="Q34" s="577"/>
      <c r="R34" s="572"/>
      <c r="S34" s="576"/>
    </row>
    <row r="35" spans="1:19" s="32" customFormat="1" ht="15.75" customHeight="1" thickBot="1">
      <c r="A35" s="1285"/>
      <c r="B35" s="1286"/>
      <c r="C35" s="1286"/>
      <c r="D35" s="1286"/>
      <c r="E35" s="1286"/>
      <c r="F35" s="1286"/>
      <c r="G35" s="1286"/>
      <c r="H35" s="1286"/>
      <c r="I35" s="1286"/>
      <c r="J35" s="1286"/>
      <c r="K35" s="1286"/>
      <c r="L35" s="1286"/>
      <c r="M35" s="1286"/>
      <c r="N35" s="1286"/>
      <c r="O35" s="1286"/>
      <c r="P35" s="1286"/>
      <c r="Q35" s="1286"/>
      <c r="R35" s="1286"/>
      <c r="S35" s="1287"/>
    </row>
    <row r="36" spans="1:19" s="32" customFormat="1" ht="16.5" customHeight="1" thickBot="1">
      <c r="A36" s="1317" t="s">
        <v>72</v>
      </c>
      <c r="B36" s="1318"/>
      <c r="C36" s="1318"/>
      <c r="D36" s="1318"/>
      <c r="E36" s="1318"/>
      <c r="F36" s="1318"/>
      <c r="G36" s="1318"/>
      <c r="H36" s="1318"/>
      <c r="I36" s="1318"/>
      <c r="J36" s="1318"/>
      <c r="K36" s="1318"/>
      <c r="L36" s="1318"/>
      <c r="M36" s="1318"/>
      <c r="N36" s="1318"/>
      <c r="O36" s="1318"/>
      <c r="P36" s="1318"/>
      <c r="Q36" s="1318"/>
      <c r="R36" s="1318"/>
      <c r="S36" s="1319"/>
    </row>
    <row r="37" spans="1:19" s="211" customFormat="1" ht="16.5" customHeight="1">
      <c r="A37" s="569" t="s">
        <v>120</v>
      </c>
      <c r="B37" s="607" t="s">
        <v>210</v>
      </c>
      <c r="C37" s="608"/>
      <c r="D37" s="608"/>
      <c r="E37" s="608"/>
      <c r="F37" s="608"/>
      <c r="G37" s="205">
        <v>3</v>
      </c>
      <c r="H37" s="609">
        <f>G37*30</f>
        <v>90</v>
      </c>
      <c r="I37" s="609"/>
      <c r="J37" s="608"/>
      <c r="K37" s="608"/>
      <c r="L37" s="608"/>
      <c r="M37" s="608"/>
      <c r="N37" s="608"/>
      <c r="O37" s="610"/>
      <c r="P37" s="610"/>
      <c r="Q37" s="610"/>
      <c r="R37" s="610"/>
      <c r="S37" s="610"/>
    </row>
    <row r="38" spans="1:19" s="211" customFormat="1" ht="16.5" customHeight="1">
      <c r="A38" s="611"/>
      <c r="B38" s="612" t="s">
        <v>48</v>
      </c>
      <c r="C38" s="613"/>
      <c r="D38" s="613"/>
      <c r="E38" s="613"/>
      <c r="F38" s="613"/>
      <c r="G38" s="614">
        <v>2</v>
      </c>
      <c r="H38" s="615">
        <f>G38*30</f>
        <v>60</v>
      </c>
      <c r="I38" s="616"/>
      <c r="J38" s="613"/>
      <c r="K38" s="613"/>
      <c r="L38" s="613"/>
      <c r="M38" s="613"/>
      <c r="N38" s="613"/>
      <c r="O38" s="617"/>
      <c r="P38" s="617"/>
      <c r="Q38" s="617"/>
      <c r="R38" s="617"/>
      <c r="S38" s="617"/>
    </row>
    <row r="39" spans="1:22" s="211" customFormat="1" ht="16.5" customHeight="1" thickBot="1">
      <c r="A39" s="485" t="s">
        <v>157</v>
      </c>
      <c r="B39" s="618" t="s">
        <v>49</v>
      </c>
      <c r="C39" s="613"/>
      <c r="D39" s="619">
        <v>1</v>
      </c>
      <c r="E39" s="613"/>
      <c r="F39" s="613"/>
      <c r="G39" s="620">
        <v>1</v>
      </c>
      <c r="H39" s="609">
        <f>G39*30</f>
        <v>30</v>
      </c>
      <c r="I39" s="619">
        <f>J39+K39+L39</f>
        <v>14</v>
      </c>
      <c r="J39" s="619">
        <v>8</v>
      </c>
      <c r="K39" s="619"/>
      <c r="L39" s="619">
        <v>6</v>
      </c>
      <c r="M39" s="619">
        <f>H39-I39</f>
        <v>16</v>
      </c>
      <c r="N39" s="619">
        <v>1</v>
      </c>
      <c r="O39" s="617"/>
      <c r="P39" s="617"/>
      <c r="Q39" s="617"/>
      <c r="R39" s="617"/>
      <c r="S39" s="617"/>
      <c r="T39" s="211">
        <v>1</v>
      </c>
      <c r="U39" s="209" t="s">
        <v>178</v>
      </c>
      <c r="V39" s="211">
        <f>G62</f>
        <v>30</v>
      </c>
    </row>
    <row r="40" spans="1:19" s="213" customFormat="1" ht="16.5">
      <c r="A40" s="240" t="s">
        <v>121</v>
      </c>
      <c r="B40" s="241" t="s">
        <v>288</v>
      </c>
      <c r="C40" s="242"/>
      <c r="D40" s="243" t="s">
        <v>293</v>
      </c>
      <c r="E40" s="243"/>
      <c r="F40" s="244"/>
      <c r="G40" s="244">
        <v>3</v>
      </c>
      <c r="H40" s="245">
        <f>G40*30</f>
        <v>90</v>
      </c>
      <c r="I40" s="242"/>
      <c r="J40" s="242"/>
      <c r="K40" s="242"/>
      <c r="L40" s="242"/>
      <c r="M40" s="257"/>
      <c r="N40" s="248"/>
      <c r="O40" s="249"/>
      <c r="P40" s="250"/>
      <c r="Q40" s="250"/>
      <c r="R40" s="250"/>
      <c r="S40" s="250"/>
    </row>
    <row r="41" spans="1:19" s="211" customFormat="1" ht="31.5">
      <c r="A41" s="621" t="s">
        <v>122</v>
      </c>
      <c r="B41" s="622" t="s">
        <v>57</v>
      </c>
      <c r="C41" s="623"/>
      <c r="D41" s="465"/>
      <c r="E41" s="465"/>
      <c r="F41" s="465"/>
      <c r="G41" s="624">
        <f>G43+G42</f>
        <v>7</v>
      </c>
      <c r="H41" s="625">
        <f>H42+H43</f>
        <v>210</v>
      </c>
      <c r="I41" s="625"/>
      <c r="J41" s="625"/>
      <c r="K41" s="625"/>
      <c r="L41" s="625"/>
      <c r="M41" s="626"/>
      <c r="N41" s="627"/>
      <c r="O41" s="625"/>
      <c r="P41" s="628"/>
      <c r="Q41" s="629"/>
      <c r="R41" s="630"/>
      <c r="S41" s="631"/>
    </row>
    <row r="42" spans="1:19" s="211" customFormat="1" ht="16.5">
      <c r="A42" s="632"/>
      <c r="B42" s="633" t="s">
        <v>48</v>
      </c>
      <c r="C42" s="509"/>
      <c r="D42" s="465"/>
      <c r="E42" s="494"/>
      <c r="F42" s="494"/>
      <c r="G42" s="634">
        <v>3.5</v>
      </c>
      <c r="H42" s="635">
        <f>G42*30</f>
        <v>105</v>
      </c>
      <c r="I42" s="635"/>
      <c r="J42" s="636"/>
      <c r="K42" s="636"/>
      <c r="L42" s="636"/>
      <c r="M42" s="637"/>
      <c r="N42" s="638"/>
      <c r="O42" s="635"/>
      <c r="P42" s="639"/>
      <c r="Q42" s="640"/>
      <c r="R42" s="641"/>
      <c r="S42" s="642"/>
    </row>
    <row r="43" spans="1:20" s="213" customFormat="1" ht="17.25" thickBot="1">
      <c r="A43" s="643" t="s">
        <v>294</v>
      </c>
      <c r="B43" s="644" t="s">
        <v>49</v>
      </c>
      <c r="C43" s="497"/>
      <c r="D43" s="645" t="s">
        <v>256</v>
      </c>
      <c r="E43" s="498"/>
      <c r="F43" s="498"/>
      <c r="G43" s="646">
        <v>3.5</v>
      </c>
      <c r="H43" s="647">
        <f>G43*30</f>
        <v>105</v>
      </c>
      <c r="I43" s="647">
        <f>J43+K43+L43</f>
        <v>36</v>
      </c>
      <c r="J43" s="648">
        <v>18</v>
      </c>
      <c r="K43" s="648">
        <v>9</v>
      </c>
      <c r="L43" s="648">
        <v>9</v>
      </c>
      <c r="M43" s="649">
        <f>H43-I43</f>
        <v>69</v>
      </c>
      <c r="N43" s="650"/>
      <c r="O43" s="635">
        <v>4</v>
      </c>
      <c r="P43" s="651"/>
      <c r="Q43" s="652"/>
      <c r="R43" s="653"/>
      <c r="S43" s="654"/>
      <c r="T43" s="213">
        <v>1</v>
      </c>
    </row>
    <row r="44" spans="1:19" s="211" customFormat="1" ht="16.5">
      <c r="A44" s="643" t="s">
        <v>123</v>
      </c>
      <c r="B44" s="655" t="s">
        <v>98</v>
      </c>
      <c r="C44" s="656"/>
      <c r="D44" s="657"/>
      <c r="E44" s="657"/>
      <c r="F44" s="657"/>
      <c r="G44" s="205">
        <f>G45+G46</f>
        <v>8</v>
      </c>
      <c r="H44" s="658">
        <f>H45+H46</f>
        <v>240</v>
      </c>
      <c r="I44" s="658"/>
      <c r="J44" s="658"/>
      <c r="K44" s="658"/>
      <c r="L44" s="658"/>
      <c r="M44" s="658"/>
      <c r="N44" s="659"/>
      <c r="O44" s="660"/>
      <c r="P44" s="661"/>
      <c r="Q44" s="662"/>
      <c r="R44" s="518"/>
      <c r="S44" s="519"/>
    </row>
    <row r="45" spans="1:19" s="211" customFormat="1" ht="16.5">
      <c r="A45" s="632"/>
      <c r="B45" s="493" t="s">
        <v>48</v>
      </c>
      <c r="C45" s="656"/>
      <c r="D45" s="657"/>
      <c r="E45" s="657"/>
      <c r="F45" s="657"/>
      <c r="G45" s="204">
        <v>4</v>
      </c>
      <c r="H45" s="635">
        <f>G45*30</f>
        <v>120</v>
      </c>
      <c r="I45" s="647"/>
      <c r="J45" s="663"/>
      <c r="K45" s="663"/>
      <c r="L45" s="663"/>
      <c r="M45" s="649"/>
      <c r="N45" s="659"/>
      <c r="O45" s="660"/>
      <c r="P45" s="661"/>
      <c r="Q45" s="662"/>
      <c r="R45" s="518"/>
      <c r="S45" s="519"/>
    </row>
    <row r="46" spans="1:20" s="211" customFormat="1" ht="17.25" thickBot="1">
      <c r="A46" s="632" t="s">
        <v>158</v>
      </c>
      <c r="B46" s="485" t="s">
        <v>49</v>
      </c>
      <c r="C46" s="656"/>
      <c r="D46" s="657">
        <v>1</v>
      </c>
      <c r="E46" s="657"/>
      <c r="F46" s="657"/>
      <c r="G46" s="278">
        <v>4</v>
      </c>
      <c r="H46" s="647">
        <f>G46*30</f>
        <v>120</v>
      </c>
      <c r="I46" s="647">
        <f>J46+K46+L46</f>
        <v>45</v>
      </c>
      <c r="J46" s="664">
        <v>15</v>
      </c>
      <c r="K46" s="664">
        <v>30</v>
      </c>
      <c r="L46" s="663"/>
      <c r="M46" s="649">
        <f>H46-I46</f>
        <v>75</v>
      </c>
      <c r="N46" s="659">
        <v>3</v>
      </c>
      <c r="O46" s="660"/>
      <c r="P46" s="661"/>
      <c r="Q46" s="662"/>
      <c r="R46" s="518"/>
      <c r="S46" s="519"/>
      <c r="T46" s="211">
        <v>1</v>
      </c>
    </row>
    <row r="47" spans="1:20" s="208" customFormat="1" ht="17.25" thickBot="1">
      <c r="A47" s="643" t="s">
        <v>124</v>
      </c>
      <c r="B47" s="485" t="s">
        <v>40</v>
      </c>
      <c r="C47" s="509"/>
      <c r="D47" s="518">
        <v>1</v>
      </c>
      <c r="E47" s="505"/>
      <c r="F47" s="505"/>
      <c r="G47" s="279">
        <v>4</v>
      </c>
      <c r="H47" s="647">
        <f>G47*30</f>
        <v>120</v>
      </c>
      <c r="I47" s="647">
        <f>J47+K47+L47</f>
        <v>45</v>
      </c>
      <c r="J47" s="647">
        <v>30</v>
      </c>
      <c r="K47" s="647"/>
      <c r="L47" s="647">
        <v>15</v>
      </c>
      <c r="M47" s="649">
        <f>H47-I47</f>
        <v>75</v>
      </c>
      <c r="N47" s="665">
        <v>3</v>
      </c>
      <c r="O47" s="666"/>
      <c r="P47" s="667"/>
      <c r="Q47" s="668"/>
      <c r="R47" s="669"/>
      <c r="S47" s="670"/>
      <c r="T47" s="208">
        <v>1</v>
      </c>
    </row>
    <row r="48" spans="1:19" s="208" customFormat="1" ht="16.5">
      <c r="A48" s="643" t="s">
        <v>125</v>
      </c>
      <c r="B48" s="485" t="s">
        <v>38</v>
      </c>
      <c r="C48" s="509"/>
      <c r="D48" s="671"/>
      <c r="E48" s="672"/>
      <c r="F48" s="672"/>
      <c r="G48" s="205">
        <f>G50+G49</f>
        <v>6</v>
      </c>
      <c r="H48" s="658">
        <f>H49+H50</f>
        <v>180</v>
      </c>
      <c r="I48" s="647"/>
      <c r="J48" s="658"/>
      <c r="K48" s="658"/>
      <c r="L48" s="658"/>
      <c r="M48" s="649"/>
      <c r="N48" s="673"/>
      <c r="O48" s="674"/>
      <c r="P48" s="667"/>
      <c r="Q48" s="668"/>
      <c r="R48" s="669"/>
      <c r="S48" s="670"/>
    </row>
    <row r="49" spans="1:19" s="208" customFormat="1" ht="16.5">
      <c r="A49" s="675"/>
      <c r="B49" s="633" t="s">
        <v>48</v>
      </c>
      <c r="C49" s="509"/>
      <c r="D49" s="671"/>
      <c r="E49" s="672"/>
      <c r="F49" s="672"/>
      <c r="G49" s="280">
        <v>2.5</v>
      </c>
      <c r="H49" s="666">
        <f>G49*30</f>
        <v>75</v>
      </c>
      <c r="I49" s="647"/>
      <c r="J49" s="658"/>
      <c r="K49" s="658"/>
      <c r="L49" s="658"/>
      <c r="M49" s="649"/>
      <c r="N49" s="673"/>
      <c r="O49" s="674"/>
      <c r="P49" s="667"/>
      <c r="Q49" s="668"/>
      <c r="R49" s="669"/>
      <c r="S49" s="670"/>
    </row>
    <row r="50" spans="1:20" s="217" customFormat="1" ht="17.25" thickBot="1">
      <c r="A50" s="676" t="s">
        <v>180</v>
      </c>
      <c r="B50" s="644" t="s">
        <v>49</v>
      </c>
      <c r="C50" s="497"/>
      <c r="D50" s="498" t="s">
        <v>256</v>
      </c>
      <c r="E50" s="494"/>
      <c r="F50" s="494"/>
      <c r="G50" s="282">
        <v>3.5</v>
      </c>
      <c r="H50" s="677">
        <f>G50*30</f>
        <v>105</v>
      </c>
      <c r="I50" s="647">
        <f>J50+K50+L50</f>
        <v>36</v>
      </c>
      <c r="J50" s="677">
        <v>18</v>
      </c>
      <c r="K50" s="677"/>
      <c r="L50" s="677">
        <v>18</v>
      </c>
      <c r="M50" s="649">
        <f>H50-I50</f>
        <v>69</v>
      </c>
      <c r="N50" s="678"/>
      <c r="O50" s="679">
        <v>4</v>
      </c>
      <c r="P50" s="680"/>
      <c r="Q50" s="681"/>
      <c r="R50" s="682"/>
      <c r="S50" s="683"/>
      <c r="T50" s="217">
        <v>1</v>
      </c>
    </row>
    <row r="51" spans="1:19" s="31" customFormat="1" ht="16.5">
      <c r="A51" s="643" t="s">
        <v>126</v>
      </c>
      <c r="B51" s="655" t="s">
        <v>41</v>
      </c>
      <c r="C51" s="656"/>
      <c r="D51" s="684"/>
      <c r="E51" s="685"/>
      <c r="F51" s="685"/>
      <c r="G51" s="205">
        <f>G52+G53</f>
        <v>14</v>
      </c>
      <c r="H51" s="658">
        <f>H52+H53</f>
        <v>420</v>
      </c>
      <c r="I51" s="647"/>
      <c r="J51" s="658"/>
      <c r="K51" s="658"/>
      <c r="L51" s="658"/>
      <c r="M51" s="649"/>
      <c r="N51" s="665"/>
      <c r="O51" s="666"/>
      <c r="P51" s="686"/>
      <c r="Q51" s="595"/>
      <c r="R51" s="505"/>
      <c r="S51" s="506"/>
    </row>
    <row r="52" spans="1:19" s="31" customFormat="1" ht="16.5">
      <c r="A52" s="632"/>
      <c r="B52" s="493" t="s">
        <v>48</v>
      </c>
      <c r="C52" s="656"/>
      <c r="D52" s="684"/>
      <c r="E52" s="685"/>
      <c r="F52" s="685"/>
      <c r="G52" s="204">
        <v>7</v>
      </c>
      <c r="H52" s="666">
        <f>G52*30</f>
        <v>210</v>
      </c>
      <c r="I52" s="647"/>
      <c r="J52" s="666"/>
      <c r="K52" s="666"/>
      <c r="L52" s="666"/>
      <c r="M52" s="649"/>
      <c r="N52" s="665"/>
      <c r="O52" s="666"/>
      <c r="P52" s="686"/>
      <c r="Q52" s="595"/>
      <c r="R52" s="505"/>
      <c r="S52" s="506"/>
    </row>
    <row r="53" spans="1:20" s="31" customFormat="1" ht="16.5">
      <c r="A53" s="632" t="s">
        <v>159</v>
      </c>
      <c r="B53" s="687" t="s">
        <v>49</v>
      </c>
      <c r="C53" s="688">
        <v>1</v>
      </c>
      <c r="D53" s="684"/>
      <c r="E53" s="685"/>
      <c r="F53" s="685"/>
      <c r="G53" s="206">
        <v>7</v>
      </c>
      <c r="H53" s="647">
        <f>G53*30</f>
        <v>210</v>
      </c>
      <c r="I53" s="647">
        <f>J53+K53+L53</f>
        <v>105</v>
      </c>
      <c r="J53" s="647">
        <v>45</v>
      </c>
      <c r="K53" s="647"/>
      <c r="L53" s="647">
        <v>60</v>
      </c>
      <c r="M53" s="649">
        <f>H53-I53</f>
        <v>105</v>
      </c>
      <c r="N53" s="665">
        <v>7</v>
      </c>
      <c r="O53" s="666"/>
      <c r="P53" s="686"/>
      <c r="Q53" s="595"/>
      <c r="R53" s="505"/>
      <c r="S53" s="506"/>
      <c r="T53" s="31">
        <v>1</v>
      </c>
    </row>
    <row r="54" spans="1:19" s="208" customFormat="1" ht="16.5">
      <c r="A54" s="643" t="s">
        <v>289</v>
      </c>
      <c r="B54" s="485" t="s">
        <v>37</v>
      </c>
      <c r="C54" s="689"/>
      <c r="D54" s="494"/>
      <c r="E54" s="491"/>
      <c r="F54" s="491"/>
      <c r="G54" s="690">
        <f>SUM(G55:G56)</f>
        <v>6</v>
      </c>
      <c r="H54" s="647">
        <f>G54*30</f>
        <v>180</v>
      </c>
      <c r="I54" s="647"/>
      <c r="J54" s="647"/>
      <c r="K54" s="647"/>
      <c r="L54" s="647"/>
      <c r="M54" s="649"/>
      <c r="N54" s="665"/>
      <c r="O54" s="674"/>
      <c r="P54" s="667"/>
      <c r="Q54" s="668"/>
      <c r="R54" s="669"/>
      <c r="S54" s="670"/>
    </row>
    <row r="55" spans="1:19" s="208" customFormat="1" ht="16.5">
      <c r="A55" s="643"/>
      <c r="B55" s="493" t="s">
        <v>48</v>
      </c>
      <c r="C55" s="689"/>
      <c r="D55" s="494"/>
      <c r="E55" s="491"/>
      <c r="F55" s="491"/>
      <c r="G55" s="280">
        <v>2.5</v>
      </c>
      <c r="H55" s="647">
        <f>G55*30</f>
        <v>75</v>
      </c>
      <c r="I55" s="635"/>
      <c r="J55" s="647"/>
      <c r="K55" s="647"/>
      <c r="L55" s="647"/>
      <c r="M55" s="649"/>
      <c r="N55" s="665"/>
      <c r="O55" s="674"/>
      <c r="P55" s="667"/>
      <c r="Q55" s="668"/>
      <c r="R55" s="669"/>
      <c r="S55" s="670"/>
    </row>
    <row r="56" spans="1:19" s="208" customFormat="1" ht="17.25" thickBot="1">
      <c r="A56" s="632" t="s">
        <v>290</v>
      </c>
      <c r="B56" s="691" t="s">
        <v>49</v>
      </c>
      <c r="C56" s="689">
        <v>1</v>
      </c>
      <c r="D56" s="494"/>
      <c r="E56" s="491"/>
      <c r="F56" s="491"/>
      <c r="G56" s="282">
        <v>3.5</v>
      </c>
      <c r="H56" s="647">
        <f>G56*30</f>
        <v>105</v>
      </c>
      <c r="I56" s="647">
        <v>45</v>
      </c>
      <c r="J56" s="647">
        <v>30</v>
      </c>
      <c r="K56" s="647"/>
      <c r="L56" s="647">
        <v>15</v>
      </c>
      <c r="M56" s="649">
        <f>H56-I56</f>
        <v>60</v>
      </c>
      <c r="N56" s="665">
        <v>3</v>
      </c>
      <c r="O56" s="674"/>
      <c r="P56" s="667"/>
      <c r="Q56" s="668"/>
      <c r="R56" s="669"/>
      <c r="S56" s="670"/>
    </row>
    <row r="57" spans="1:19" s="208" customFormat="1" ht="16.5">
      <c r="A57" s="643" t="s">
        <v>291</v>
      </c>
      <c r="B57" s="655" t="s">
        <v>36</v>
      </c>
      <c r="C57" s="692"/>
      <c r="D57" s="684"/>
      <c r="E57" s="685"/>
      <c r="F57" s="685"/>
      <c r="G57" s="624">
        <f>G58+G59</f>
        <v>6</v>
      </c>
      <c r="H57" s="648">
        <f>H58+H59</f>
        <v>180</v>
      </c>
      <c r="I57" s="647"/>
      <c r="J57" s="658"/>
      <c r="K57" s="658"/>
      <c r="L57" s="658"/>
      <c r="M57" s="649"/>
      <c r="N57" s="665"/>
      <c r="O57" s="693"/>
      <c r="P57" s="694"/>
      <c r="Q57" s="595"/>
      <c r="R57" s="505"/>
      <c r="S57" s="506"/>
    </row>
    <row r="58" spans="1:19" s="208" customFormat="1" ht="16.5">
      <c r="A58" s="675"/>
      <c r="B58" s="480" t="s">
        <v>48</v>
      </c>
      <c r="C58" s="692"/>
      <c r="D58" s="684"/>
      <c r="E58" s="685"/>
      <c r="F58" s="685"/>
      <c r="G58" s="204">
        <v>2.5</v>
      </c>
      <c r="H58" s="695">
        <f>G58*30</f>
        <v>75</v>
      </c>
      <c r="I58" s="647"/>
      <c r="J58" s="695"/>
      <c r="K58" s="696"/>
      <c r="L58" s="695"/>
      <c r="M58" s="649"/>
      <c r="N58" s="665"/>
      <c r="O58" s="693"/>
      <c r="P58" s="694"/>
      <c r="Q58" s="595"/>
      <c r="R58" s="505"/>
      <c r="S58" s="506"/>
    </row>
    <row r="59" spans="1:19" s="208" customFormat="1" ht="17.25" thickBot="1">
      <c r="A59" s="697" t="s">
        <v>292</v>
      </c>
      <c r="B59" s="698" t="s">
        <v>49</v>
      </c>
      <c r="C59" s="542">
        <v>1</v>
      </c>
      <c r="D59" s="550"/>
      <c r="E59" s="602"/>
      <c r="F59" s="602"/>
      <c r="G59" s="206">
        <v>3.5</v>
      </c>
      <c r="H59" s="699">
        <f>G59*30</f>
        <v>105</v>
      </c>
      <c r="I59" s="647">
        <f>J59+K59+L59</f>
        <v>45</v>
      </c>
      <c r="J59" s="700">
        <v>30</v>
      </c>
      <c r="K59" s="700"/>
      <c r="L59" s="700">
        <v>15</v>
      </c>
      <c r="M59" s="649">
        <f>H59-I59</f>
        <v>60</v>
      </c>
      <c r="N59" s="701">
        <v>3</v>
      </c>
      <c r="O59" s="702"/>
      <c r="P59" s="703"/>
      <c r="Q59" s="704"/>
      <c r="R59" s="705"/>
      <c r="S59" s="706"/>
    </row>
    <row r="60" spans="1:19" s="31" customFormat="1" ht="16.5" thickBot="1">
      <c r="A60" s="707"/>
      <c r="B60" s="708" t="s">
        <v>33</v>
      </c>
      <c r="C60" s="709"/>
      <c r="D60" s="563"/>
      <c r="E60" s="564"/>
      <c r="F60" s="564"/>
      <c r="G60" s="710">
        <f>G61+G62</f>
        <v>57</v>
      </c>
      <c r="H60" s="710">
        <f aca="true" t="shared" si="4" ref="H60:M60">H61+H62</f>
        <v>1710</v>
      </c>
      <c r="I60" s="710">
        <f t="shared" si="4"/>
        <v>371</v>
      </c>
      <c r="J60" s="710">
        <f t="shared" si="4"/>
        <v>194</v>
      </c>
      <c r="K60" s="710">
        <f t="shared" si="4"/>
        <v>39</v>
      </c>
      <c r="L60" s="710">
        <f t="shared" si="4"/>
        <v>138</v>
      </c>
      <c r="M60" s="710">
        <f t="shared" si="4"/>
        <v>529</v>
      </c>
      <c r="N60" s="711"/>
      <c r="O60" s="712"/>
      <c r="P60" s="713"/>
      <c r="Q60" s="711"/>
      <c r="R60" s="714"/>
      <c r="S60" s="715"/>
    </row>
    <row r="61" spans="1:19" s="31" customFormat="1" ht="16.5" thickBot="1">
      <c r="A61" s="716"/>
      <c r="B61" s="717" t="s">
        <v>54</v>
      </c>
      <c r="C61" s="718"/>
      <c r="D61" s="571"/>
      <c r="E61" s="572"/>
      <c r="F61" s="572"/>
      <c r="G61" s="719">
        <f>G38+G42+G45++G55+G49+G52+G58+G40</f>
        <v>27</v>
      </c>
      <c r="H61" s="719">
        <f>H38+H42+H45++H55+H49+H52+H58+H40</f>
        <v>810</v>
      </c>
      <c r="I61" s="718"/>
      <c r="J61" s="718"/>
      <c r="K61" s="718"/>
      <c r="L61" s="718"/>
      <c r="M61" s="720"/>
      <c r="N61" s="718"/>
      <c r="O61" s="721"/>
      <c r="P61" s="722"/>
      <c r="Q61" s="723"/>
      <c r="R61" s="724"/>
      <c r="S61" s="715"/>
    </row>
    <row r="62" spans="1:19" s="37" customFormat="1" ht="16.5" thickBot="1">
      <c r="A62" s="1339" t="s">
        <v>76</v>
      </c>
      <c r="B62" s="1340"/>
      <c r="C62" s="725"/>
      <c r="D62" s="725"/>
      <c r="E62" s="725"/>
      <c r="F62" s="725"/>
      <c r="G62" s="726">
        <f aca="true" t="shared" si="5" ref="G62:M62">G39+G43+G46+G47+G50+G53+G56+G59</f>
        <v>30</v>
      </c>
      <c r="H62" s="726">
        <f t="shared" si="5"/>
        <v>900</v>
      </c>
      <c r="I62" s="726">
        <f t="shared" si="5"/>
        <v>371</v>
      </c>
      <c r="J62" s="726">
        <f t="shared" si="5"/>
        <v>194</v>
      </c>
      <c r="K62" s="726">
        <f t="shared" si="5"/>
        <v>39</v>
      </c>
      <c r="L62" s="726">
        <f t="shared" si="5"/>
        <v>138</v>
      </c>
      <c r="M62" s="726">
        <f t="shared" si="5"/>
        <v>529</v>
      </c>
      <c r="N62" s="726">
        <f>SUM(N39:N59)</f>
        <v>20</v>
      </c>
      <c r="O62" s="726">
        <f>SUM(O41:O59)</f>
        <v>8</v>
      </c>
      <c r="P62" s="726">
        <f>SUM(P41:P59)</f>
        <v>0</v>
      </c>
      <c r="Q62" s="726">
        <f>SUM(Q41:Q59)</f>
        <v>0</v>
      </c>
      <c r="R62" s="726">
        <f>SUM(R41:R59)</f>
        <v>0</v>
      </c>
      <c r="S62" s="727">
        <f>SUM(S41:S59)</f>
        <v>0</v>
      </c>
    </row>
    <row r="63" spans="1:19" s="31" customFormat="1" ht="16.5" thickBot="1">
      <c r="A63" s="1298" t="s">
        <v>68</v>
      </c>
      <c r="B63" s="1299"/>
      <c r="C63" s="1299"/>
      <c r="D63" s="1299"/>
      <c r="E63" s="1299"/>
      <c r="F63" s="1299"/>
      <c r="G63" s="1299"/>
      <c r="H63" s="1299"/>
      <c r="I63" s="1299"/>
      <c r="J63" s="1299"/>
      <c r="K63" s="1299"/>
      <c r="L63" s="1299"/>
      <c r="M63" s="1299"/>
      <c r="N63" s="1299"/>
      <c r="O63" s="1299"/>
      <c r="P63" s="1299"/>
      <c r="Q63" s="1299"/>
      <c r="R63" s="1299"/>
      <c r="S63" s="1300"/>
    </row>
    <row r="64" spans="1:19" s="208" customFormat="1" ht="15.75">
      <c r="A64" s="728" t="s">
        <v>127</v>
      </c>
      <c r="B64" s="729" t="s">
        <v>240</v>
      </c>
      <c r="C64" s="730"/>
      <c r="D64" s="730"/>
      <c r="E64" s="731"/>
      <c r="F64" s="731"/>
      <c r="G64" s="730">
        <f>G65+G66</f>
        <v>4</v>
      </c>
      <c r="H64" s="730">
        <f>G64*30</f>
        <v>120</v>
      </c>
      <c r="I64" s="730"/>
      <c r="J64" s="730"/>
      <c r="K64" s="730"/>
      <c r="L64" s="730"/>
      <c r="M64" s="732"/>
      <c r="N64" s="733"/>
      <c r="O64" s="734"/>
      <c r="P64" s="735"/>
      <c r="Q64" s="736"/>
      <c r="R64" s="734"/>
      <c r="S64" s="735"/>
    </row>
    <row r="65" spans="1:19" s="208" customFormat="1" ht="15.75">
      <c r="A65" s="737"/>
      <c r="B65" s="738" t="s">
        <v>48</v>
      </c>
      <c r="C65" s="739"/>
      <c r="D65" s="739"/>
      <c r="E65" s="740"/>
      <c r="F65" s="740"/>
      <c r="G65" s="739">
        <v>1.5</v>
      </c>
      <c r="H65" s="739">
        <f>G65*30</f>
        <v>45</v>
      </c>
      <c r="I65" s="739"/>
      <c r="J65" s="739"/>
      <c r="K65" s="739"/>
      <c r="L65" s="739"/>
      <c r="M65" s="741"/>
      <c r="N65" s="742"/>
      <c r="O65" s="739"/>
      <c r="P65" s="743"/>
      <c r="Q65" s="744"/>
      <c r="R65" s="739"/>
      <c r="S65" s="743"/>
    </row>
    <row r="66" spans="1:22" s="208" customFormat="1" ht="16.5">
      <c r="A66" s="737" t="s">
        <v>160</v>
      </c>
      <c r="B66" s="745" t="s">
        <v>49</v>
      </c>
      <c r="C66" s="746" t="s">
        <v>258</v>
      </c>
      <c r="D66" s="739"/>
      <c r="E66" s="740"/>
      <c r="F66" s="740"/>
      <c r="G66" s="746">
        <v>2.5</v>
      </c>
      <c r="H66" s="746">
        <f>G66*30</f>
        <v>75</v>
      </c>
      <c r="I66" s="746">
        <v>27</v>
      </c>
      <c r="J66" s="746">
        <v>18</v>
      </c>
      <c r="K66" s="746"/>
      <c r="L66" s="746">
        <v>9</v>
      </c>
      <c r="M66" s="747">
        <f>H66-I66</f>
        <v>48</v>
      </c>
      <c r="N66" s="742"/>
      <c r="O66" s="739"/>
      <c r="P66" s="743"/>
      <c r="Q66" s="744"/>
      <c r="R66" s="739">
        <v>3</v>
      </c>
      <c r="S66" s="743"/>
      <c r="T66" s="208">
        <v>2</v>
      </c>
      <c r="U66" s="209" t="s">
        <v>178</v>
      </c>
      <c r="V66" s="210">
        <f>SUMIF(T$64:T$125,1,G$64:G$125)</f>
        <v>32</v>
      </c>
    </row>
    <row r="67" spans="1:22" s="208" customFormat="1" ht="16.5">
      <c r="A67" s="748" t="s">
        <v>128</v>
      </c>
      <c r="B67" s="749" t="s">
        <v>42</v>
      </c>
      <c r="C67" s="695"/>
      <c r="D67" s="684"/>
      <c r="E67" s="685"/>
      <c r="F67" s="685"/>
      <c r="G67" s="750">
        <v>6</v>
      </c>
      <c r="H67" s="750">
        <f>H68+H69</f>
        <v>135</v>
      </c>
      <c r="I67" s="664"/>
      <c r="J67" s="750"/>
      <c r="K67" s="750"/>
      <c r="L67" s="750"/>
      <c r="M67" s="747"/>
      <c r="N67" s="595"/>
      <c r="O67" s="505"/>
      <c r="P67" s="506"/>
      <c r="Q67" s="595"/>
      <c r="R67" s="505"/>
      <c r="S67" s="506"/>
      <c r="U67" s="209" t="s">
        <v>179</v>
      </c>
      <c r="V67" s="210">
        <f>SUMIF(T$64:T$125,2,G$64:G$125)</f>
        <v>33.5</v>
      </c>
    </row>
    <row r="68" spans="1:22" s="208" customFormat="1" ht="16.5">
      <c r="A68" s="751"/>
      <c r="B68" s="738" t="s">
        <v>48</v>
      </c>
      <c r="C68" s="695"/>
      <c r="D68" s="684"/>
      <c r="E68" s="685"/>
      <c r="F68" s="685"/>
      <c r="G68" s="750">
        <v>1.5</v>
      </c>
      <c r="H68" s="491">
        <f>G68*30</f>
        <v>45</v>
      </c>
      <c r="I68" s="664"/>
      <c r="J68" s="695"/>
      <c r="K68" s="752"/>
      <c r="L68" s="752"/>
      <c r="M68" s="747"/>
      <c r="N68" s="595"/>
      <c r="O68" s="505"/>
      <c r="P68" s="506"/>
      <c r="Q68" s="595"/>
      <c r="R68" s="505"/>
      <c r="S68" s="506"/>
      <c r="U68" s="209"/>
      <c r="V68" s="210">
        <f>SUM(V66:V67)</f>
        <v>65.5</v>
      </c>
    </row>
    <row r="69" spans="1:20" s="208" customFormat="1" ht="15.75">
      <c r="A69" s="751" t="s">
        <v>182</v>
      </c>
      <c r="B69" s="745" t="s">
        <v>49</v>
      </c>
      <c r="C69" s="664" t="s">
        <v>257</v>
      </c>
      <c r="D69" s="684"/>
      <c r="E69" s="685"/>
      <c r="F69" s="685"/>
      <c r="G69" s="753">
        <v>3</v>
      </c>
      <c r="H69" s="498">
        <f>G69*30</f>
        <v>90</v>
      </c>
      <c r="I69" s="664">
        <f>J69+K69+L69</f>
        <v>36</v>
      </c>
      <c r="J69" s="664">
        <v>18</v>
      </c>
      <c r="K69" s="754"/>
      <c r="L69" s="754">
        <v>18</v>
      </c>
      <c r="M69" s="747">
        <f>H69-I69</f>
        <v>54</v>
      </c>
      <c r="N69" s="595"/>
      <c r="O69" s="505"/>
      <c r="P69" s="506">
        <v>4</v>
      </c>
      <c r="Q69" s="595"/>
      <c r="R69" s="505"/>
      <c r="S69" s="506"/>
      <c r="T69" s="208">
        <v>1</v>
      </c>
    </row>
    <row r="70" spans="1:20" s="208" customFormat="1" ht="15.75">
      <c r="A70" s="751" t="s">
        <v>183</v>
      </c>
      <c r="B70" s="745" t="s">
        <v>44</v>
      </c>
      <c r="C70" s="695"/>
      <c r="D70" s="684"/>
      <c r="E70" s="664">
        <v>3</v>
      </c>
      <c r="F70" s="664"/>
      <c r="G70" s="753">
        <v>1.5</v>
      </c>
      <c r="H70" s="498">
        <f>G70*30</f>
        <v>45</v>
      </c>
      <c r="I70" s="664">
        <f>J70+K70+L70</f>
        <v>15</v>
      </c>
      <c r="J70" s="664"/>
      <c r="K70" s="754"/>
      <c r="L70" s="754">
        <v>15</v>
      </c>
      <c r="M70" s="747">
        <f>H70-I70</f>
        <v>30</v>
      </c>
      <c r="N70" s="595"/>
      <c r="O70" s="505"/>
      <c r="P70" s="506"/>
      <c r="Q70" s="595">
        <v>1</v>
      </c>
      <c r="R70" s="505"/>
      <c r="S70" s="506"/>
      <c r="T70" s="208">
        <v>2</v>
      </c>
    </row>
    <row r="71" spans="1:19" s="31" customFormat="1" ht="15.75" hidden="1">
      <c r="A71" s="748" t="s">
        <v>129</v>
      </c>
      <c r="B71" s="745" t="s">
        <v>218</v>
      </c>
      <c r="C71" s="664"/>
      <c r="D71" s="684"/>
      <c r="E71" s="685"/>
      <c r="F71" s="685"/>
      <c r="G71" s="750"/>
      <c r="H71" s="750"/>
      <c r="I71" s="664"/>
      <c r="J71" s="750"/>
      <c r="K71" s="750"/>
      <c r="L71" s="750"/>
      <c r="M71" s="747"/>
      <c r="N71" s="595"/>
      <c r="O71" s="505"/>
      <c r="P71" s="506"/>
      <c r="Q71" s="595"/>
      <c r="R71" s="505"/>
      <c r="S71" s="506"/>
    </row>
    <row r="72" spans="1:19" s="31" customFormat="1" ht="15.75" hidden="1">
      <c r="A72" s="751"/>
      <c r="B72" s="738" t="s">
        <v>48</v>
      </c>
      <c r="C72" s="695"/>
      <c r="D72" s="684"/>
      <c r="E72" s="685"/>
      <c r="F72" s="685"/>
      <c r="G72" s="750"/>
      <c r="H72" s="491">
        <f>G72*30</f>
        <v>0</v>
      </c>
      <c r="I72" s="664"/>
      <c r="J72" s="695"/>
      <c r="K72" s="752"/>
      <c r="L72" s="752"/>
      <c r="M72" s="747"/>
      <c r="N72" s="595"/>
      <c r="O72" s="505"/>
      <c r="P72" s="506"/>
      <c r="Q72" s="595"/>
      <c r="R72" s="505"/>
      <c r="S72" s="506"/>
    </row>
    <row r="73" spans="1:19" s="211" customFormat="1" ht="15.75">
      <c r="A73" s="748" t="s">
        <v>129</v>
      </c>
      <c r="B73" s="745" t="s">
        <v>218</v>
      </c>
      <c r="C73" s="664"/>
      <c r="D73" s="684"/>
      <c r="E73" s="684"/>
      <c r="F73" s="684"/>
      <c r="G73" s="753">
        <v>4.5</v>
      </c>
      <c r="H73" s="498">
        <f>G73*30</f>
        <v>135</v>
      </c>
      <c r="I73" s="664"/>
      <c r="J73" s="664"/>
      <c r="K73" s="754"/>
      <c r="L73" s="754"/>
      <c r="M73" s="747"/>
      <c r="N73" s="662"/>
      <c r="O73" s="518"/>
      <c r="P73" s="519"/>
      <c r="Q73" s="662"/>
      <c r="R73" s="518"/>
      <c r="S73" s="519"/>
    </row>
    <row r="74" spans="1:19" s="211" customFormat="1" ht="15.75">
      <c r="A74" s="748"/>
      <c r="B74" s="755" t="s">
        <v>48</v>
      </c>
      <c r="C74" s="664"/>
      <c r="D74" s="684"/>
      <c r="E74" s="684"/>
      <c r="F74" s="684"/>
      <c r="G74" s="750">
        <v>1</v>
      </c>
      <c r="H74" s="494">
        <f>G74*30</f>
        <v>30</v>
      </c>
      <c r="I74" s="664"/>
      <c r="J74" s="663"/>
      <c r="K74" s="657"/>
      <c r="L74" s="657"/>
      <c r="M74" s="747"/>
      <c r="N74" s="662"/>
      <c r="O74" s="518"/>
      <c r="P74" s="519"/>
      <c r="Q74" s="662"/>
      <c r="R74" s="518"/>
      <c r="S74" s="519"/>
    </row>
    <row r="75" spans="1:20" s="211" customFormat="1" ht="15.75">
      <c r="A75" s="748"/>
      <c r="B75" s="745" t="s">
        <v>49</v>
      </c>
      <c r="C75" s="664">
        <v>3</v>
      </c>
      <c r="D75" s="684"/>
      <c r="E75" s="684"/>
      <c r="F75" s="684"/>
      <c r="G75" s="753">
        <v>3.5</v>
      </c>
      <c r="H75" s="498">
        <f>G75*30</f>
        <v>105</v>
      </c>
      <c r="I75" s="664">
        <f>J75+K75+L75</f>
        <v>45</v>
      </c>
      <c r="J75" s="664">
        <v>30</v>
      </c>
      <c r="K75" s="754"/>
      <c r="L75" s="754">
        <v>15</v>
      </c>
      <c r="M75" s="747">
        <f>H75-I75</f>
        <v>60</v>
      </c>
      <c r="N75" s="662"/>
      <c r="O75" s="518"/>
      <c r="P75" s="519"/>
      <c r="Q75" s="662">
        <v>3</v>
      </c>
      <c r="R75" s="518"/>
      <c r="S75" s="519"/>
      <c r="T75" s="211">
        <v>2</v>
      </c>
    </row>
    <row r="76" spans="1:19" s="211" customFormat="1" ht="15.75">
      <c r="A76" s="748" t="s">
        <v>130</v>
      </c>
      <c r="B76" s="745" t="s">
        <v>225</v>
      </c>
      <c r="C76" s="663"/>
      <c r="D76" s="684"/>
      <c r="E76" s="684"/>
      <c r="F76" s="684"/>
      <c r="G76" s="750">
        <v>8.5</v>
      </c>
      <c r="H76" s="750">
        <f>H77+H78+H79</f>
        <v>255</v>
      </c>
      <c r="I76" s="664"/>
      <c r="J76" s="750"/>
      <c r="K76" s="750"/>
      <c r="L76" s="750"/>
      <c r="M76" s="747"/>
      <c r="N76" s="662"/>
      <c r="O76" s="518"/>
      <c r="P76" s="519"/>
      <c r="Q76" s="662"/>
      <c r="R76" s="518"/>
      <c r="S76" s="519"/>
    </row>
    <row r="77" spans="1:19" s="211" customFormat="1" ht="15.75" hidden="1">
      <c r="A77" s="524"/>
      <c r="B77" s="755" t="s">
        <v>48</v>
      </c>
      <c r="C77" s="663"/>
      <c r="D77" s="684"/>
      <c r="E77" s="684"/>
      <c r="F77" s="684"/>
      <c r="G77" s="750"/>
      <c r="H77" s="494"/>
      <c r="I77" s="664"/>
      <c r="J77" s="663"/>
      <c r="K77" s="657"/>
      <c r="L77" s="657"/>
      <c r="M77" s="747"/>
      <c r="N77" s="662"/>
      <c r="O77" s="518"/>
      <c r="P77" s="519"/>
      <c r="Q77" s="662"/>
      <c r="R77" s="518"/>
      <c r="S77" s="519"/>
    </row>
    <row r="78" spans="1:20" s="211" customFormat="1" ht="15.75">
      <c r="A78" s="524" t="s">
        <v>161</v>
      </c>
      <c r="B78" s="745" t="s">
        <v>49</v>
      </c>
      <c r="C78" s="663"/>
      <c r="D78" s="664" t="s">
        <v>257</v>
      </c>
      <c r="E78" s="664"/>
      <c r="F78" s="664"/>
      <c r="G78" s="753">
        <v>3</v>
      </c>
      <c r="H78" s="498">
        <f>G78*30</f>
        <v>90</v>
      </c>
      <c r="I78" s="664">
        <f>J78+K78+L78</f>
        <v>36</v>
      </c>
      <c r="J78" s="664">
        <v>18</v>
      </c>
      <c r="K78" s="754"/>
      <c r="L78" s="754">
        <v>18</v>
      </c>
      <c r="M78" s="747">
        <f>H78-I78</f>
        <v>54</v>
      </c>
      <c r="N78" s="662"/>
      <c r="O78" s="518"/>
      <c r="P78" s="519">
        <v>4</v>
      </c>
      <c r="Q78" s="662"/>
      <c r="R78" s="518"/>
      <c r="S78" s="519"/>
      <c r="T78" s="211">
        <v>1</v>
      </c>
    </row>
    <row r="79" spans="1:20" s="211" customFormat="1" ht="15.75">
      <c r="A79" s="524" t="s">
        <v>184</v>
      </c>
      <c r="B79" s="745" t="s">
        <v>49</v>
      </c>
      <c r="C79" s="664">
        <v>3</v>
      </c>
      <c r="D79" s="684"/>
      <c r="E79" s="684"/>
      <c r="F79" s="684"/>
      <c r="G79" s="753">
        <v>5.5</v>
      </c>
      <c r="H79" s="498">
        <f>G79*30</f>
        <v>165</v>
      </c>
      <c r="I79" s="664">
        <f>J79+K79+L79</f>
        <v>60</v>
      </c>
      <c r="J79" s="664">
        <v>30</v>
      </c>
      <c r="K79" s="754"/>
      <c r="L79" s="754">
        <v>30</v>
      </c>
      <c r="M79" s="747">
        <f>H79-I79</f>
        <v>105</v>
      </c>
      <c r="N79" s="662"/>
      <c r="O79" s="518"/>
      <c r="P79" s="519"/>
      <c r="Q79" s="662">
        <v>4</v>
      </c>
      <c r="R79" s="518"/>
      <c r="S79" s="519"/>
      <c r="T79" s="211">
        <v>2</v>
      </c>
    </row>
    <row r="80" spans="1:19" s="211" customFormat="1" ht="15.75">
      <c r="A80" s="748" t="s">
        <v>131</v>
      </c>
      <c r="B80" s="749" t="s">
        <v>34</v>
      </c>
      <c r="C80" s="663"/>
      <c r="D80" s="684"/>
      <c r="E80" s="684"/>
      <c r="F80" s="684"/>
      <c r="G80" s="750">
        <v>6</v>
      </c>
      <c r="H80" s="498">
        <f>G80*30</f>
        <v>180</v>
      </c>
      <c r="I80" s="664"/>
      <c r="J80" s="750"/>
      <c r="K80" s="750"/>
      <c r="L80" s="750"/>
      <c r="M80" s="747"/>
      <c r="N80" s="662"/>
      <c r="O80" s="518"/>
      <c r="P80" s="519"/>
      <c r="Q80" s="662"/>
      <c r="R80" s="518"/>
      <c r="S80" s="519"/>
    </row>
    <row r="81" spans="1:19" s="211" customFormat="1" ht="15.75">
      <c r="A81" s="524"/>
      <c r="B81" s="755" t="s">
        <v>48</v>
      </c>
      <c r="C81" s="663"/>
      <c r="D81" s="684"/>
      <c r="E81" s="684"/>
      <c r="F81" s="684"/>
      <c r="G81" s="750">
        <v>2.5</v>
      </c>
      <c r="H81" s="494">
        <f>G81*30</f>
        <v>75</v>
      </c>
      <c r="I81" s="664"/>
      <c r="J81" s="663"/>
      <c r="K81" s="657"/>
      <c r="L81" s="657"/>
      <c r="M81" s="747"/>
      <c r="N81" s="662"/>
      <c r="O81" s="518"/>
      <c r="P81" s="519"/>
      <c r="Q81" s="662"/>
      <c r="R81" s="518"/>
      <c r="S81" s="519"/>
    </row>
    <row r="82" spans="1:20" s="211" customFormat="1" ht="15.75">
      <c r="A82" s="524" t="s">
        <v>162</v>
      </c>
      <c r="B82" s="745" t="s">
        <v>49</v>
      </c>
      <c r="C82" s="664" t="s">
        <v>256</v>
      </c>
      <c r="D82" s="684"/>
      <c r="E82" s="684"/>
      <c r="F82" s="684"/>
      <c r="G82" s="753">
        <v>3.5</v>
      </c>
      <c r="H82" s="498">
        <f>G82*30</f>
        <v>105</v>
      </c>
      <c r="I82" s="664">
        <f>J82+K82+L82</f>
        <v>36</v>
      </c>
      <c r="J82" s="664">
        <v>27</v>
      </c>
      <c r="K82" s="754"/>
      <c r="L82" s="754">
        <v>9</v>
      </c>
      <c r="M82" s="747">
        <f>H82-I82</f>
        <v>69</v>
      </c>
      <c r="N82" s="662"/>
      <c r="O82" s="518">
        <v>4</v>
      </c>
      <c r="P82" s="519"/>
      <c r="Q82" s="662"/>
      <c r="R82" s="518"/>
      <c r="S82" s="519"/>
      <c r="T82" s="211">
        <v>1</v>
      </c>
    </row>
    <row r="83" spans="1:19" s="211" customFormat="1" ht="17.25" customHeight="1">
      <c r="A83" s="748" t="s">
        <v>211</v>
      </c>
      <c r="B83" s="749" t="s">
        <v>226</v>
      </c>
      <c r="C83" s="663"/>
      <c r="D83" s="657"/>
      <c r="E83" s="657"/>
      <c r="F83" s="657"/>
      <c r="G83" s="750">
        <f>G84+G85</f>
        <v>3.5</v>
      </c>
      <c r="H83" s="750">
        <f>H84+H85</f>
        <v>105</v>
      </c>
      <c r="I83" s="664"/>
      <c r="J83" s="750"/>
      <c r="K83" s="750"/>
      <c r="L83" s="750"/>
      <c r="M83" s="747"/>
      <c r="N83" s="662"/>
      <c r="O83" s="518"/>
      <c r="P83" s="519"/>
      <c r="Q83" s="662"/>
      <c r="R83" s="518"/>
      <c r="S83" s="519"/>
    </row>
    <row r="84" spans="1:19" s="211" customFormat="1" ht="15.75">
      <c r="A84" s="524"/>
      <c r="B84" s="755" t="s">
        <v>48</v>
      </c>
      <c r="C84" s="663"/>
      <c r="D84" s="657"/>
      <c r="E84" s="657"/>
      <c r="F84" s="657"/>
      <c r="G84" s="750">
        <v>1</v>
      </c>
      <c r="H84" s="494">
        <f>G84*30</f>
        <v>30</v>
      </c>
      <c r="I84" s="664"/>
      <c r="J84" s="663"/>
      <c r="K84" s="657"/>
      <c r="L84" s="657"/>
      <c r="M84" s="747"/>
      <c r="N84" s="662"/>
      <c r="O84" s="518"/>
      <c r="P84" s="519"/>
      <c r="Q84" s="662"/>
      <c r="R84" s="518"/>
      <c r="S84" s="519"/>
    </row>
    <row r="85" spans="1:20" s="211" customFormat="1" ht="15.75">
      <c r="A85" s="524" t="s">
        <v>212</v>
      </c>
      <c r="B85" s="745" t="s">
        <v>49</v>
      </c>
      <c r="C85" s="664" t="s">
        <v>257</v>
      </c>
      <c r="D85" s="684"/>
      <c r="E85" s="684"/>
      <c r="F85" s="684"/>
      <c r="G85" s="753">
        <v>2.5</v>
      </c>
      <c r="H85" s="498">
        <f>G85*30</f>
        <v>75</v>
      </c>
      <c r="I85" s="664">
        <f>J85+K85+L85</f>
        <v>36</v>
      </c>
      <c r="J85" s="664">
        <v>27</v>
      </c>
      <c r="K85" s="754"/>
      <c r="L85" s="754">
        <v>9</v>
      </c>
      <c r="M85" s="747">
        <f>H85-I85</f>
        <v>39</v>
      </c>
      <c r="N85" s="662"/>
      <c r="O85" s="518"/>
      <c r="P85" s="519">
        <v>4</v>
      </c>
      <c r="Q85" s="662"/>
      <c r="R85" s="518"/>
      <c r="S85" s="519"/>
      <c r="T85" s="211">
        <v>1</v>
      </c>
    </row>
    <row r="86" spans="1:19" s="211" customFormat="1" ht="15.75">
      <c r="A86" s="748" t="s">
        <v>132</v>
      </c>
      <c r="B86" s="745" t="s">
        <v>220</v>
      </c>
      <c r="C86" s="756"/>
      <c r="D86" s="663"/>
      <c r="E86" s="663"/>
      <c r="F86" s="663"/>
      <c r="G86" s="750">
        <v>4</v>
      </c>
      <c r="H86" s="750">
        <f>H87+H88</f>
        <v>120</v>
      </c>
      <c r="I86" s="664"/>
      <c r="J86" s="750"/>
      <c r="K86" s="750"/>
      <c r="L86" s="750"/>
      <c r="M86" s="747"/>
      <c r="N86" s="757"/>
      <c r="O86" s="671"/>
      <c r="P86" s="758"/>
      <c r="Q86" s="757"/>
      <c r="R86" s="671"/>
      <c r="S86" s="519"/>
    </row>
    <row r="87" spans="1:19" s="211" customFormat="1" ht="15.75">
      <c r="A87" s="524"/>
      <c r="B87" s="755" t="s">
        <v>48</v>
      </c>
      <c r="C87" s="663"/>
      <c r="D87" s="684"/>
      <c r="E87" s="684"/>
      <c r="F87" s="684"/>
      <c r="G87" s="750">
        <v>1</v>
      </c>
      <c r="H87" s="494">
        <f>G87*30</f>
        <v>30</v>
      </c>
      <c r="I87" s="664"/>
      <c r="J87" s="663"/>
      <c r="K87" s="657"/>
      <c r="L87" s="657"/>
      <c r="M87" s="747"/>
      <c r="N87" s="662"/>
      <c r="O87" s="518"/>
      <c r="P87" s="519"/>
      <c r="Q87" s="662"/>
      <c r="R87" s="518"/>
      <c r="S87" s="519"/>
    </row>
    <row r="88" spans="1:20" s="211" customFormat="1" ht="15.75">
      <c r="A88" s="524" t="s">
        <v>163</v>
      </c>
      <c r="B88" s="745" t="s">
        <v>49</v>
      </c>
      <c r="C88" s="664"/>
      <c r="D88" s="664" t="s">
        <v>258</v>
      </c>
      <c r="E88" s="684"/>
      <c r="F88" s="684"/>
      <c r="G88" s="753">
        <v>3</v>
      </c>
      <c r="H88" s="498">
        <f>G88*30</f>
        <v>90</v>
      </c>
      <c r="I88" s="664">
        <f>J88+L88</f>
        <v>36</v>
      </c>
      <c r="J88" s="664">
        <v>18</v>
      </c>
      <c r="K88" s="754"/>
      <c r="L88" s="754">
        <v>18</v>
      </c>
      <c r="M88" s="747">
        <f>H88-I88</f>
        <v>54</v>
      </c>
      <c r="N88" s="662"/>
      <c r="O88" s="518"/>
      <c r="P88" s="519"/>
      <c r="Q88" s="662"/>
      <c r="R88" s="518">
        <v>4</v>
      </c>
      <c r="S88" s="519"/>
      <c r="T88" s="211">
        <v>2</v>
      </c>
    </row>
    <row r="89" spans="1:20" s="211" customFormat="1" ht="15.75">
      <c r="A89" s="748" t="s">
        <v>133</v>
      </c>
      <c r="B89" s="749" t="s">
        <v>207</v>
      </c>
      <c r="C89" s="664">
        <v>3</v>
      </c>
      <c r="D89" s="684"/>
      <c r="E89" s="684"/>
      <c r="F89" s="684"/>
      <c r="G89" s="753">
        <v>3.5</v>
      </c>
      <c r="H89" s="498">
        <f>G89*30</f>
        <v>105</v>
      </c>
      <c r="I89" s="664">
        <f>J89+L89</f>
        <v>45</v>
      </c>
      <c r="J89" s="513">
        <v>30</v>
      </c>
      <c r="K89" s="513"/>
      <c r="L89" s="513">
        <v>15</v>
      </c>
      <c r="M89" s="747">
        <f>H89-I89</f>
        <v>60</v>
      </c>
      <c r="N89" s="662"/>
      <c r="O89" s="518"/>
      <c r="P89" s="519"/>
      <c r="Q89" s="662">
        <v>3</v>
      </c>
      <c r="R89" s="518"/>
      <c r="S89" s="519"/>
      <c r="T89" s="211">
        <v>2</v>
      </c>
    </row>
    <row r="90" spans="1:19" s="211" customFormat="1" ht="15.75">
      <c r="A90" s="748" t="s">
        <v>134</v>
      </c>
      <c r="B90" s="749" t="s">
        <v>35</v>
      </c>
      <c r="C90" s="663"/>
      <c r="D90" s="684"/>
      <c r="E90" s="684"/>
      <c r="F90" s="684"/>
      <c r="G90" s="750">
        <f>G91+G92</f>
        <v>3.5</v>
      </c>
      <c r="H90" s="750">
        <f>H91+H92</f>
        <v>105</v>
      </c>
      <c r="I90" s="664"/>
      <c r="J90" s="750"/>
      <c r="K90" s="750"/>
      <c r="L90" s="750"/>
      <c r="M90" s="747"/>
      <c r="N90" s="662"/>
      <c r="O90" s="518"/>
      <c r="P90" s="519"/>
      <c r="Q90" s="662"/>
      <c r="R90" s="518"/>
      <c r="S90" s="519"/>
    </row>
    <row r="91" spans="1:19" s="211" customFormat="1" ht="15.75">
      <c r="A91" s="524"/>
      <c r="B91" s="755" t="s">
        <v>48</v>
      </c>
      <c r="C91" s="663"/>
      <c r="D91" s="684"/>
      <c r="E91" s="684"/>
      <c r="F91" s="684"/>
      <c r="G91" s="750">
        <v>1</v>
      </c>
      <c r="H91" s="494">
        <f>G91*30</f>
        <v>30</v>
      </c>
      <c r="I91" s="664"/>
      <c r="J91" s="663"/>
      <c r="K91" s="657"/>
      <c r="L91" s="657"/>
      <c r="M91" s="747"/>
      <c r="N91" s="662"/>
      <c r="O91" s="518"/>
      <c r="P91" s="519"/>
      <c r="Q91" s="662"/>
      <c r="R91" s="518"/>
      <c r="S91" s="519"/>
    </row>
    <row r="92" spans="1:20" s="211" customFormat="1" ht="15.75">
      <c r="A92" s="524" t="s">
        <v>213</v>
      </c>
      <c r="B92" s="745" t="s">
        <v>49</v>
      </c>
      <c r="C92" s="664" t="s">
        <v>256</v>
      </c>
      <c r="D92" s="684"/>
      <c r="E92" s="684"/>
      <c r="F92" s="684"/>
      <c r="G92" s="753">
        <v>2.5</v>
      </c>
      <c r="H92" s="498">
        <f>G92*30</f>
        <v>75</v>
      </c>
      <c r="I92" s="664">
        <f>J92+K92+L92</f>
        <v>36</v>
      </c>
      <c r="J92" s="664">
        <v>27</v>
      </c>
      <c r="K92" s="754"/>
      <c r="L92" s="754">
        <v>9</v>
      </c>
      <c r="M92" s="747">
        <f>H92-I92</f>
        <v>39</v>
      </c>
      <c r="N92" s="662"/>
      <c r="O92" s="518">
        <v>4</v>
      </c>
      <c r="P92" s="519"/>
      <c r="Q92" s="662"/>
      <c r="R92" s="518"/>
      <c r="S92" s="519"/>
      <c r="T92" s="211">
        <v>1</v>
      </c>
    </row>
    <row r="93" spans="1:19" s="31" customFormat="1" ht="15.75">
      <c r="A93" s="759" t="s">
        <v>135</v>
      </c>
      <c r="B93" s="745" t="s">
        <v>227</v>
      </c>
      <c r="C93" s="695"/>
      <c r="D93" s="760"/>
      <c r="E93" s="672"/>
      <c r="F93" s="672"/>
      <c r="G93" s="750">
        <v>3</v>
      </c>
      <c r="H93" s="498">
        <f>G93*30</f>
        <v>90</v>
      </c>
      <c r="I93" s="664"/>
      <c r="J93" s="750"/>
      <c r="K93" s="750"/>
      <c r="L93" s="750"/>
      <c r="M93" s="746"/>
      <c r="N93" s="505"/>
      <c r="O93" s="505"/>
      <c r="P93" s="505"/>
      <c r="Q93" s="505"/>
      <c r="R93" s="505"/>
      <c r="S93" s="505"/>
    </row>
    <row r="94" spans="1:19" s="31" customFormat="1" ht="15.75">
      <c r="A94" s="759"/>
      <c r="B94" s="738" t="s">
        <v>48</v>
      </c>
      <c r="C94" s="663"/>
      <c r="D94" s="761"/>
      <c r="E94" s="671"/>
      <c r="F94" s="671"/>
      <c r="G94" s="762">
        <v>0.5</v>
      </c>
      <c r="H94" s="498">
        <f>G94*30</f>
        <v>15</v>
      </c>
      <c r="I94" s="763"/>
      <c r="J94" s="763"/>
      <c r="K94" s="763"/>
      <c r="L94" s="763"/>
      <c r="M94" s="763"/>
      <c r="N94" s="672"/>
      <c r="O94" s="672"/>
      <c r="P94" s="764"/>
      <c r="Q94" s="666"/>
      <c r="R94" s="666"/>
      <c r="S94" s="666"/>
    </row>
    <row r="95" spans="1:20" s="35" customFormat="1" ht="15.75">
      <c r="A95" s="759"/>
      <c r="B95" s="745" t="s">
        <v>49</v>
      </c>
      <c r="C95" s="664"/>
      <c r="D95" s="526" t="s">
        <v>257</v>
      </c>
      <c r="E95" s="760"/>
      <c r="F95" s="760"/>
      <c r="G95" s="762">
        <v>2.5</v>
      </c>
      <c r="H95" s="498">
        <f>G95*30</f>
        <v>75</v>
      </c>
      <c r="I95" s="526">
        <f>J95+K95+L95</f>
        <v>27</v>
      </c>
      <c r="J95" s="526">
        <v>18</v>
      </c>
      <c r="K95" s="526"/>
      <c r="L95" s="526">
        <v>9</v>
      </c>
      <c r="M95" s="526">
        <f>H95-I95</f>
        <v>48</v>
      </c>
      <c r="N95" s="760"/>
      <c r="O95" s="760"/>
      <c r="P95" s="648">
        <v>3</v>
      </c>
      <c r="Q95" s="647"/>
      <c r="R95" s="647"/>
      <c r="S95" s="647"/>
      <c r="T95" s="35">
        <v>1</v>
      </c>
    </row>
    <row r="96" spans="1:19" s="211" customFormat="1" ht="15.75">
      <c r="A96" s="759" t="s">
        <v>136</v>
      </c>
      <c r="B96" s="765" t="s">
        <v>228</v>
      </c>
      <c r="C96" s="671"/>
      <c r="D96" s="494"/>
      <c r="E96" s="494"/>
      <c r="F96" s="494"/>
      <c r="G96" s="750">
        <v>4</v>
      </c>
      <c r="H96" s="750">
        <f>H97+H98</f>
        <v>120</v>
      </c>
      <c r="I96" s="664"/>
      <c r="J96" s="750"/>
      <c r="K96" s="750"/>
      <c r="L96" s="750"/>
      <c r="M96" s="746"/>
      <c r="N96" s="518"/>
      <c r="O96" s="518"/>
      <c r="P96" s="518"/>
      <c r="Q96" s="518"/>
      <c r="R96" s="518"/>
      <c r="S96" s="518"/>
    </row>
    <row r="97" spans="1:19" s="211" customFormat="1" ht="15.75">
      <c r="A97" s="524"/>
      <c r="B97" s="755" t="s">
        <v>48</v>
      </c>
      <c r="C97" s="494"/>
      <c r="D97" s="494"/>
      <c r="E97" s="494"/>
      <c r="F97" s="494"/>
      <c r="G97" s="750">
        <v>1</v>
      </c>
      <c r="H97" s="494">
        <f>G97*30</f>
        <v>30</v>
      </c>
      <c r="I97" s="664"/>
      <c r="J97" s="494"/>
      <c r="K97" s="494"/>
      <c r="L97" s="494"/>
      <c r="M97" s="747"/>
      <c r="N97" s="662"/>
      <c r="O97" s="518"/>
      <c r="P97" s="519"/>
      <c r="Q97" s="662"/>
      <c r="R97" s="518"/>
      <c r="S97" s="519"/>
    </row>
    <row r="98" spans="1:20" s="211" customFormat="1" ht="15.75">
      <c r="A98" s="524" t="s">
        <v>214</v>
      </c>
      <c r="B98" s="745" t="s">
        <v>49</v>
      </c>
      <c r="C98" s="498" t="s">
        <v>258</v>
      </c>
      <c r="D98" s="494"/>
      <c r="E98" s="494"/>
      <c r="F98" s="494"/>
      <c r="G98" s="753">
        <v>3</v>
      </c>
      <c r="H98" s="498">
        <f>G98*30</f>
        <v>90</v>
      </c>
      <c r="I98" s="664">
        <f>J98+L98</f>
        <v>36</v>
      </c>
      <c r="J98" s="498">
        <v>18</v>
      </c>
      <c r="K98" s="498"/>
      <c r="L98" s="498">
        <v>18</v>
      </c>
      <c r="M98" s="747">
        <f>H98-I98</f>
        <v>54</v>
      </c>
      <c r="N98" s="662"/>
      <c r="O98" s="518"/>
      <c r="P98" s="519"/>
      <c r="Q98" s="662"/>
      <c r="R98" s="518">
        <v>4</v>
      </c>
      <c r="S98" s="519"/>
      <c r="T98" s="211">
        <v>2</v>
      </c>
    </row>
    <row r="99" spans="1:19" s="211" customFormat="1" ht="15.75">
      <c r="A99" s="748" t="s">
        <v>137</v>
      </c>
      <c r="B99" s="749" t="s">
        <v>43</v>
      </c>
      <c r="C99" s="663"/>
      <c r="D99" s="684"/>
      <c r="E99" s="684"/>
      <c r="F99" s="684"/>
      <c r="G99" s="750">
        <v>3</v>
      </c>
      <c r="H99" s="750">
        <f>H100+H101</f>
        <v>90</v>
      </c>
      <c r="I99" s="664"/>
      <c r="J99" s="750"/>
      <c r="K99" s="750"/>
      <c r="L99" s="750"/>
      <c r="M99" s="747"/>
      <c r="N99" s="662"/>
      <c r="O99" s="518"/>
      <c r="P99" s="519"/>
      <c r="Q99" s="662"/>
      <c r="R99" s="518"/>
      <c r="S99" s="519"/>
    </row>
    <row r="100" spans="1:19" s="211" customFormat="1" ht="15.75">
      <c r="A100" s="524"/>
      <c r="B100" s="755" t="s">
        <v>48</v>
      </c>
      <c r="C100" s="663"/>
      <c r="D100" s="684"/>
      <c r="E100" s="684"/>
      <c r="F100" s="684"/>
      <c r="G100" s="750">
        <v>1</v>
      </c>
      <c r="H100" s="494">
        <f>G100*30</f>
        <v>30</v>
      </c>
      <c r="I100" s="664"/>
      <c r="J100" s="663"/>
      <c r="K100" s="657"/>
      <c r="L100" s="657"/>
      <c r="M100" s="747"/>
      <c r="N100" s="662"/>
      <c r="O100" s="518"/>
      <c r="P100" s="519"/>
      <c r="Q100" s="662"/>
      <c r="R100" s="518"/>
      <c r="S100" s="519"/>
    </row>
    <row r="101" spans="1:20" s="211" customFormat="1" ht="15.75">
      <c r="A101" s="524" t="s">
        <v>164</v>
      </c>
      <c r="B101" s="745" t="s">
        <v>49</v>
      </c>
      <c r="C101" s="663"/>
      <c r="D101" s="746">
        <v>1</v>
      </c>
      <c r="E101" s="739"/>
      <c r="F101" s="739"/>
      <c r="G101" s="753">
        <v>2</v>
      </c>
      <c r="H101" s="498">
        <f>G101*30</f>
        <v>60</v>
      </c>
      <c r="I101" s="664">
        <f>J101+K101+L101</f>
        <v>24</v>
      </c>
      <c r="J101" s="664">
        <v>16</v>
      </c>
      <c r="K101" s="754"/>
      <c r="L101" s="754">
        <v>8</v>
      </c>
      <c r="M101" s="747">
        <f>H101-I101</f>
        <v>36</v>
      </c>
      <c r="N101" s="662">
        <v>1.5</v>
      </c>
      <c r="O101" s="518"/>
      <c r="P101" s="519"/>
      <c r="Q101" s="662"/>
      <c r="R101" s="518"/>
      <c r="S101" s="519"/>
      <c r="T101" s="211">
        <v>1</v>
      </c>
    </row>
    <row r="102" spans="1:19" s="211" customFormat="1" ht="15.75">
      <c r="A102" s="748" t="s">
        <v>138</v>
      </c>
      <c r="B102" s="745" t="s">
        <v>55</v>
      </c>
      <c r="C102" s="663"/>
      <c r="D102" s="671"/>
      <c r="E102" s="671"/>
      <c r="F102" s="671"/>
      <c r="G102" s="750">
        <v>3</v>
      </c>
      <c r="H102" s="750">
        <f>H103+H104</f>
        <v>90</v>
      </c>
      <c r="I102" s="664"/>
      <c r="J102" s="750"/>
      <c r="K102" s="750"/>
      <c r="L102" s="750"/>
      <c r="M102" s="747"/>
      <c r="N102" s="662"/>
      <c r="O102" s="518"/>
      <c r="P102" s="766"/>
      <c r="Q102" s="662"/>
      <c r="R102" s="518"/>
      <c r="S102" s="519"/>
    </row>
    <row r="103" spans="1:19" s="211" customFormat="1" ht="15.75">
      <c r="A103" s="524"/>
      <c r="B103" s="755" t="s">
        <v>48</v>
      </c>
      <c r="C103" s="663"/>
      <c r="D103" s="684"/>
      <c r="E103" s="684"/>
      <c r="F103" s="684"/>
      <c r="G103" s="750">
        <v>1</v>
      </c>
      <c r="H103" s="494">
        <f>G103*30</f>
        <v>30</v>
      </c>
      <c r="I103" s="664"/>
      <c r="J103" s="663"/>
      <c r="K103" s="657"/>
      <c r="L103" s="657"/>
      <c r="M103" s="747"/>
      <c r="N103" s="662"/>
      <c r="O103" s="518"/>
      <c r="P103" s="519"/>
      <c r="Q103" s="662"/>
      <c r="R103" s="518"/>
      <c r="S103" s="519"/>
    </row>
    <row r="104" spans="1:20" s="211" customFormat="1" ht="15.75">
      <c r="A104" s="524" t="s">
        <v>165</v>
      </c>
      <c r="B104" s="745" t="s">
        <v>49</v>
      </c>
      <c r="C104" s="663"/>
      <c r="D104" s="746">
        <v>1</v>
      </c>
      <c r="E104" s="739"/>
      <c r="F104" s="739"/>
      <c r="G104" s="753">
        <v>2</v>
      </c>
      <c r="H104" s="498">
        <f>G104*30</f>
        <v>60</v>
      </c>
      <c r="I104" s="664">
        <f>J104+K104+L104</f>
        <v>24</v>
      </c>
      <c r="J104" s="664">
        <v>16</v>
      </c>
      <c r="K104" s="754"/>
      <c r="L104" s="754">
        <v>8</v>
      </c>
      <c r="M104" s="747">
        <f>H104-I104</f>
        <v>36</v>
      </c>
      <c r="N104" s="662">
        <v>1.5</v>
      </c>
      <c r="O104" s="518"/>
      <c r="P104" s="519"/>
      <c r="Q104" s="662"/>
      <c r="R104" s="518"/>
      <c r="S104" s="519"/>
      <c r="T104" s="211">
        <v>1</v>
      </c>
    </row>
    <row r="105" spans="1:19" s="211" customFormat="1" ht="15.75">
      <c r="A105" s="748" t="s">
        <v>185</v>
      </c>
      <c r="B105" s="749" t="s">
        <v>39</v>
      </c>
      <c r="C105" s="663"/>
      <c r="D105" s="684"/>
      <c r="E105" s="684"/>
      <c r="F105" s="684"/>
      <c r="G105" s="750">
        <f>G106+G107</f>
        <v>4</v>
      </c>
      <c r="H105" s="750">
        <f>H106+H107</f>
        <v>120</v>
      </c>
      <c r="I105" s="664"/>
      <c r="J105" s="750"/>
      <c r="K105" s="750"/>
      <c r="L105" s="750"/>
      <c r="M105" s="747"/>
      <c r="N105" s="662"/>
      <c r="O105" s="518"/>
      <c r="P105" s="519"/>
      <c r="Q105" s="662"/>
      <c r="R105" s="518"/>
      <c r="S105" s="519"/>
    </row>
    <row r="106" spans="1:19" s="211" customFormat="1" ht="15.75">
      <c r="A106" s="524"/>
      <c r="B106" s="755" t="s">
        <v>48</v>
      </c>
      <c r="C106" s="663"/>
      <c r="D106" s="684"/>
      <c r="E106" s="684"/>
      <c r="F106" s="684"/>
      <c r="G106" s="750">
        <v>1</v>
      </c>
      <c r="H106" s="494">
        <f>G106*30</f>
        <v>30</v>
      </c>
      <c r="I106" s="664"/>
      <c r="J106" s="663"/>
      <c r="K106" s="657"/>
      <c r="L106" s="657"/>
      <c r="M106" s="747"/>
      <c r="N106" s="662"/>
      <c r="O106" s="518"/>
      <c r="P106" s="519"/>
      <c r="Q106" s="662"/>
      <c r="R106" s="518"/>
      <c r="S106" s="519"/>
    </row>
    <row r="107" spans="1:20" s="211" customFormat="1" ht="15.75">
      <c r="A107" s="524" t="s">
        <v>166</v>
      </c>
      <c r="B107" s="745" t="s">
        <v>49</v>
      </c>
      <c r="C107" s="664" t="s">
        <v>257</v>
      </c>
      <c r="D107" s="684"/>
      <c r="E107" s="684"/>
      <c r="F107" s="684"/>
      <c r="G107" s="753">
        <v>3</v>
      </c>
      <c r="H107" s="498">
        <f>G107*30</f>
        <v>90</v>
      </c>
      <c r="I107" s="664">
        <f>J107+K107+L107</f>
        <v>36</v>
      </c>
      <c r="J107" s="664">
        <v>18</v>
      </c>
      <c r="K107" s="754"/>
      <c r="L107" s="754">
        <v>18</v>
      </c>
      <c r="M107" s="747">
        <f>H107-I107</f>
        <v>54</v>
      </c>
      <c r="N107" s="662"/>
      <c r="O107" s="518"/>
      <c r="P107" s="519">
        <v>4</v>
      </c>
      <c r="Q107" s="662"/>
      <c r="R107" s="518"/>
      <c r="S107" s="519"/>
      <c r="T107" s="211">
        <v>1</v>
      </c>
    </row>
    <row r="108" spans="1:19" s="211" customFormat="1" ht="15.75">
      <c r="A108" s="767" t="s">
        <v>139</v>
      </c>
      <c r="B108" s="768" t="s">
        <v>233</v>
      </c>
      <c r="C108" s="663"/>
      <c r="D108" s="657"/>
      <c r="E108" s="657"/>
      <c r="F108" s="657"/>
      <c r="G108" s="750">
        <v>4</v>
      </c>
      <c r="H108" s="750">
        <f>H109+H110</f>
        <v>120</v>
      </c>
      <c r="I108" s="664"/>
      <c r="J108" s="663"/>
      <c r="K108" s="657"/>
      <c r="L108" s="657"/>
      <c r="M108" s="747"/>
      <c r="N108" s="662"/>
      <c r="O108" s="518"/>
      <c r="P108" s="519"/>
      <c r="Q108" s="662"/>
      <c r="R108" s="518"/>
      <c r="S108" s="519"/>
    </row>
    <row r="109" spans="1:19" s="211" customFormat="1" ht="15.75">
      <c r="A109" s="737"/>
      <c r="B109" s="755" t="s">
        <v>48</v>
      </c>
      <c r="C109" s="663"/>
      <c r="D109" s="657"/>
      <c r="E109" s="657"/>
      <c r="F109" s="657"/>
      <c r="G109" s="750">
        <v>1</v>
      </c>
      <c r="H109" s="494">
        <f>G109*30</f>
        <v>30</v>
      </c>
      <c r="I109" s="664"/>
      <c r="J109" s="663"/>
      <c r="K109" s="657"/>
      <c r="L109" s="657"/>
      <c r="M109" s="747"/>
      <c r="N109" s="662"/>
      <c r="O109" s="518"/>
      <c r="P109" s="519"/>
      <c r="Q109" s="662"/>
      <c r="R109" s="518"/>
      <c r="S109" s="519"/>
    </row>
    <row r="110" spans="1:20" s="211" customFormat="1" ht="15.75">
      <c r="A110" s="737" t="s">
        <v>167</v>
      </c>
      <c r="B110" s="745" t="s">
        <v>49</v>
      </c>
      <c r="C110" s="664"/>
      <c r="D110" s="754">
        <v>3</v>
      </c>
      <c r="E110" s="657"/>
      <c r="F110" s="657"/>
      <c r="G110" s="753">
        <v>3</v>
      </c>
      <c r="H110" s="498">
        <f>G110*30</f>
        <v>90</v>
      </c>
      <c r="I110" s="664">
        <f>J110+K110+L110</f>
        <v>30</v>
      </c>
      <c r="J110" s="664">
        <v>15</v>
      </c>
      <c r="K110" s="754"/>
      <c r="L110" s="754">
        <v>15</v>
      </c>
      <c r="M110" s="747">
        <f>H110-I110</f>
        <v>60</v>
      </c>
      <c r="N110" s="662"/>
      <c r="O110" s="518"/>
      <c r="P110" s="519"/>
      <c r="Q110" s="662">
        <v>2</v>
      </c>
      <c r="R110" s="518"/>
      <c r="S110" s="519"/>
      <c r="T110" s="211">
        <v>2</v>
      </c>
    </row>
    <row r="111" spans="1:19" s="211" customFormat="1" ht="15.75">
      <c r="A111" s="748" t="s">
        <v>140</v>
      </c>
      <c r="B111" s="749" t="s">
        <v>52</v>
      </c>
      <c r="C111" s="663"/>
      <c r="D111" s="684"/>
      <c r="E111" s="684"/>
      <c r="F111" s="684"/>
      <c r="G111" s="750">
        <v>11</v>
      </c>
      <c r="H111" s="750">
        <f>H112+H113+H114+H115</f>
        <v>330</v>
      </c>
      <c r="I111" s="664"/>
      <c r="J111" s="750"/>
      <c r="K111" s="750"/>
      <c r="L111" s="750"/>
      <c r="M111" s="747"/>
      <c r="N111" s="662"/>
      <c r="O111" s="518"/>
      <c r="P111" s="519"/>
      <c r="Q111" s="662"/>
      <c r="R111" s="518"/>
      <c r="S111" s="519"/>
    </row>
    <row r="112" spans="1:19" s="211" customFormat="1" ht="15.75">
      <c r="A112" s="524"/>
      <c r="B112" s="755" t="s">
        <v>48</v>
      </c>
      <c r="C112" s="663"/>
      <c r="D112" s="684"/>
      <c r="E112" s="684"/>
      <c r="F112" s="684"/>
      <c r="G112" s="750">
        <v>1.5</v>
      </c>
      <c r="H112" s="494">
        <f>G112*30</f>
        <v>45</v>
      </c>
      <c r="I112" s="664"/>
      <c r="J112" s="663"/>
      <c r="K112" s="657"/>
      <c r="L112" s="657"/>
      <c r="M112" s="747"/>
      <c r="N112" s="662"/>
      <c r="O112" s="518"/>
      <c r="P112" s="519"/>
      <c r="Q112" s="662"/>
      <c r="R112" s="518"/>
      <c r="S112" s="519"/>
    </row>
    <row r="113" spans="1:20" s="211" customFormat="1" ht="15.75">
      <c r="A113" s="524" t="s">
        <v>168</v>
      </c>
      <c r="B113" s="745" t="s">
        <v>49</v>
      </c>
      <c r="C113" s="663"/>
      <c r="D113" s="664"/>
      <c r="E113" s="663"/>
      <c r="F113" s="663"/>
      <c r="G113" s="753">
        <v>4</v>
      </c>
      <c r="H113" s="498">
        <f>G113*30</f>
        <v>120</v>
      </c>
      <c r="I113" s="664">
        <f>J113+K113+L113</f>
        <v>45</v>
      </c>
      <c r="J113" s="664">
        <v>27</v>
      </c>
      <c r="K113" s="754"/>
      <c r="L113" s="754">
        <v>18</v>
      </c>
      <c r="M113" s="747">
        <f>H113-I113</f>
        <v>75</v>
      </c>
      <c r="N113" s="662"/>
      <c r="O113" s="518">
        <v>5</v>
      </c>
      <c r="P113" s="519"/>
      <c r="Q113" s="662"/>
      <c r="R113" s="518"/>
      <c r="S113" s="519"/>
      <c r="T113" s="211">
        <v>1</v>
      </c>
    </row>
    <row r="114" spans="1:20" s="211" customFormat="1" ht="15.75">
      <c r="A114" s="524" t="s">
        <v>215</v>
      </c>
      <c r="B114" s="745" t="s">
        <v>49</v>
      </c>
      <c r="C114" s="664" t="s">
        <v>257</v>
      </c>
      <c r="D114" s="684"/>
      <c r="E114" s="684"/>
      <c r="F114" s="684"/>
      <c r="G114" s="753">
        <v>4</v>
      </c>
      <c r="H114" s="498">
        <f>G114*30</f>
        <v>120</v>
      </c>
      <c r="I114" s="664">
        <f>J114+K114+L114</f>
        <v>45</v>
      </c>
      <c r="J114" s="664">
        <v>27</v>
      </c>
      <c r="K114" s="754"/>
      <c r="L114" s="754">
        <v>18</v>
      </c>
      <c r="M114" s="747">
        <f>H114-I114</f>
        <v>75</v>
      </c>
      <c r="N114" s="662"/>
      <c r="O114" s="518"/>
      <c r="P114" s="519">
        <v>5</v>
      </c>
      <c r="Q114" s="662"/>
      <c r="R114" s="518"/>
      <c r="S114" s="519"/>
      <c r="T114" s="211">
        <v>1</v>
      </c>
    </row>
    <row r="115" spans="1:20" s="211" customFormat="1" ht="15.75">
      <c r="A115" s="524" t="s">
        <v>216</v>
      </c>
      <c r="B115" s="745" t="s">
        <v>53</v>
      </c>
      <c r="C115" s="663"/>
      <c r="D115" s="684"/>
      <c r="E115" s="664">
        <v>3</v>
      </c>
      <c r="F115" s="664"/>
      <c r="G115" s="753">
        <v>1.5</v>
      </c>
      <c r="H115" s="498">
        <f>G115*30</f>
        <v>45</v>
      </c>
      <c r="I115" s="664">
        <f>J115+K115+L115</f>
        <v>15</v>
      </c>
      <c r="J115" s="664"/>
      <c r="K115" s="754"/>
      <c r="L115" s="754">
        <v>15</v>
      </c>
      <c r="M115" s="747">
        <f>H115-I115</f>
        <v>30</v>
      </c>
      <c r="N115" s="662"/>
      <c r="O115" s="518"/>
      <c r="P115" s="519"/>
      <c r="Q115" s="662">
        <v>1</v>
      </c>
      <c r="R115" s="518"/>
      <c r="S115" s="519"/>
      <c r="T115" s="211">
        <v>2</v>
      </c>
    </row>
    <row r="116" spans="1:19" s="211" customFormat="1" ht="15.75">
      <c r="A116" s="748" t="s">
        <v>141</v>
      </c>
      <c r="B116" s="769" t="s">
        <v>45</v>
      </c>
      <c r="C116" s="663"/>
      <c r="D116" s="684"/>
      <c r="E116" s="684"/>
      <c r="F116" s="684"/>
      <c r="G116" s="750">
        <v>5</v>
      </c>
      <c r="H116" s="498">
        <f>G116*30</f>
        <v>150</v>
      </c>
      <c r="I116" s="664"/>
      <c r="J116" s="750"/>
      <c r="K116" s="750"/>
      <c r="L116" s="750"/>
      <c r="M116" s="747">
        <v>60</v>
      </c>
      <c r="N116" s="662"/>
      <c r="O116" s="518"/>
      <c r="P116" s="519"/>
      <c r="Q116" s="662"/>
      <c r="R116" s="518"/>
      <c r="S116" s="519"/>
    </row>
    <row r="117" spans="1:19" s="211" customFormat="1" ht="15.75">
      <c r="A117" s="524"/>
      <c r="B117" s="755" t="s">
        <v>48</v>
      </c>
      <c r="C117" s="663"/>
      <c r="D117" s="684"/>
      <c r="E117" s="684"/>
      <c r="F117" s="684"/>
      <c r="G117" s="750">
        <v>2</v>
      </c>
      <c r="H117" s="494">
        <v>60</v>
      </c>
      <c r="I117" s="664"/>
      <c r="J117" s="663"/>
      <c r="K117" s="657"/>
      <c r="L117" s="657"/>
      <c r="M117" s="747"/>
      <c r="N117" s="662"/>
      <c r="O117" s="518"/>
      <c r="P117" s="519"/>
      <c r="Q117" s="662"/>
      <c r="R117" s="518"/>
      <c r="S117" s="519"/>
    </row>
    <row r="118" spans="1:20" s="211" customFormat="1" ht="15.75">
      <c r="A118" s="524" t="s">
        <v>169</v>
      </c>
      <c r="B118" s="745" t="s">
        <v>49</v>
      </c>
      <c r="C118" s="664">
        <v>3</v>
      </c>
      <c r="D118" s="684"/>
      <c r="E118" s="684"/>
      <c r="F118" s="684"/>
      <c r="G118" s="753">
        <v>3</v>
      </c>
      <c r="H118" s="498">
        <f>G118*30</f>
        <v>90</v>
      </c>
      <c r="I118" s="664">
        <f>J118+K118+L118</f>
        <v>30</v>
      </c>
      <c r="J118" s="664">
        <v>15</v>
      </c>
      <c r="K118" s="754"/>
      <c r="L118" s="754">
        <v>15</v>
      </c>
      <c r="M118" s="747">
        <f>H118-I118</f>
        <v>60</v>
      </c>
      <c r="N118" s="662"/>
      <c r="O118" s="518"/>
      <c r="P118" s="519"/>
      <c r="Q118" s="662">
        <v>2</v>
      </c>
      <c r="R118" s="518"/>
      <c r="S118" s="519"/>
      <c r="T118" s="211">
        <v>2</v>
      </c>
    </row>
    <row r="119" spans="1:19" s="211" customFormat="1" ht="15.75">
      <c r="A119" s="748" t="s">
        <v>142</v>
      </c>
      <c r="B119" s="769" t="s">
        <v>221</v>
      </c>
      <c r="C119" s="756"/>
      <c r="D119" s="684"/>
      <c r="E119" s="684"/>
      <c r="F119" s="684"/>
      <c r="G119" s="750">
        <v>3.5</v>
      </c>
      <c r="H119" s="750">
        <f>H120+H121</f>
        <v>105</v>
      </c>
      <c r="I119" s="664"/>
      <c r="J119" s="750"/>
      <c r="K119" s="750"/>
      <c r="L119" s="750"/>
      <c r="M119" s="747"/>
      <c r="N119" s="662"/>
      <c r="O119" s="518"/>
      <c r="P119" s="519"/>
      <c r="Q119" s="662"/>
      <c r="R119" s="518"/>
      <c r="S119" s="519"/>
    </row>
    <row r="120" spans="1:19" s="211" customFormat="1" ht="15.75">
      <c r="A120" s="524"/>
      <c r="B120" s="755" t="s">
        <v>48</v>
      </c>
      <c r="C120" s="663"/>
      <c r="D120" s="684"/>
      <c r="E120" s="684"/>
      <c r="F120" s="684"/>
      <c r="G120" s="750">
        <v>1.5</v>
      </c>
      <c r="H120" s="494">
        <f>G120*30</f>
        <v>45</v>
      </c>
      <c r="I120" s="664"/>
      <c r="J120" s="663"/>
      <c r="K120" s="657"/>
      <c r="L120" s="657"/>
      <c r="M120" s="747"/>
      <c r="N120" s="662"/>
      <c r="O120" s="518"/>
      <c r="P120" s="519"/>
      <c r="Q120" s="662"/>
      <c r="R120" s="518"/>
      <c r="S120" s="519"/>
    </row>
    <row r="121" spans="1:20" s="211" customFormat="1" ht="15.75">
      <c r="A121" s="524" t="s">
        <v>195</v>
      </c>
      <c r="B121" s="770" t="s">
        <v>49</v>
      </c>
      <c r="C121" s="664" t="s">
        <v>259</v>
      </c>
      <c r="D121" s="771"/>
      <c r="E121" s="771"/>
      <c r="F121" s="771"/>
      <c r="G121" s="772">
        <v>2</v>
      </c>
      <c r="H121" s="556">
        <f>G121*30</f>
        <v>60</v>
      </c>
      <c r="I121" s="664">
        <f>J121+L121</f>
        <v>24</v>
      </c>
      <c r="J121" s="699">
        <v>16</v>
      </c>
      <c r="K121" s="773"/>
      <c r="L121" s="773">
        <v>8</v>
      </c>
      <c r="M121" s="747">
        <f>H121-I121</f>
        <v>36</v>
      </c>
      <c r="N121" s="662"/>
      <c r="O121" s="518"/>
      <c r="P121" s="519"/>
      <c r="Q121" s="662"/>
      <c r="R121" s="518"/>
      <c r="S121" s="519">
        <v>3</v>
      </c>
      <c r="T121" s="211">
        <v>2</v>
      </c>
    </row>
    <row r="122" spans="1:19" s="211" customFormat="1" ht="15.75">
      <c r="A122" s="774" t="s">
        <v>143</v>
      </c>
      <c r="B122" s="769" t="s">
        <v>181</v>
      </c>
      <c r="C122" s="775"/>
      <c r="D122" s="771"/>
      <c r="E122" s="771"/>
      <c r="F122" s="771"/>
      <c r="G122" s="772">
        <v>4</v>
      </c>
      <c r="H122" s="772">
        <f>H123+H125</f>
        <v>105</v>
      </c>
      <c r="I122" s="772"/>
      <c r="J122" s="772"/>
      <c r="K122" s="772"/>
      <c r="L122" s="772"/>
      <c r="M122" s="772"/>
      <c r="N122" s="772">
        <f aca="true" t="shared" si="6" ref="N122:S122">N123+N125</f>
        <v>0</v>
      </c>
      <c r="O122" s="772">
        <f t="shared" si="6"/>
        <v>0</v>
      </c>
      <c r="P122" s="772">
        <f t="shared" si="6"/>
        <v>0</v>
      </c>
      <c r="Q122" s="772">
        <f t="shared" si="6"/>
        <v>0</v>
      </c>
      <c r="R122" s="772"/>
      <c r="S122" s="772">
        <f t="shared" si="6"/>
        <v>0</v>
      </c>
    </row>
    <row r="123" spans="1:19" s="211" customFormat="1" ht="15.75">
      <c r="A123" s="776"/>
      <c r="B123" s="755" t="s">
        <v>196</v>
      </c>
      <c r="C123" s="777"/>
      <c r="D123" s="771"/>
      <c r="E123" s="771"/>
      <c r="F123" s="771"/>
      <c r="G123" s="778">
        <v>2</v>
      </c>
      <c r="H123" s="778">
        <f>G123*30</f>
        <v>60</v>
      </c>
      <c r="I123" s="778"/>
      <c r="J123" s="778"/>
      <c r="K123" s="778"/>
      <c r="L123" s="778"/>
      <c r="M123" s="778"/>
      <c r="N123" s="778"/>
      <c r="O123" s="778"/>
      <c r="P123" s="778"/>
      <c r="Q123" s="662"/>
      <c r="R123" s="518"/>
      <c r="S123" s="519"/>
    </row>
    <row r="124" spans="1:19" s="211" customFormat="1" ht="15.75">
      <c r="A124" s="776"/>
      <c r="B124" s="779" t="s">
        <v>197</v>
      </c>
      <c r="C124" s="777"/>
      <c r="D124" s="771"/>
      <c r="E124" s="771"/>
      <c r="F124" s="771"/>
      <c r="G124" s="778">
        <v>0.5</v>
      </c>
      <c r="H124" s="778">
        <f>G124*30</f>
        <v>15</v>
      </c>
      <c r="I124" s="778"/>
      <c r="J124" s="778"/>
      <c r="K124" s="778"/>
      <c r="L124" s="778"/>
      <c r="M124" s="778"/>
      <c r="N124" s="778"/>
      <c r="O124" s="778"/>
      <c r="P124" s="778"/>
      <c r="Q124" s="662"/>
      <c r="R124" s="518"/>
      <c r="S124" s="519"/>
    </row>
    <row r="125" spans="1:20" s="211" customFormat="1" ht="15.75">
      <c r="A125" s="776"/>
      <c r="B125" s="770" t="s">
        <v>49</v>
      </c>
      <c r="C125" s="775" t="s">
        <v>258</v>
      </c>
      <c r="D125" s="771"/>
      <c r="E125" s="771"/>
      <c r="F125" s="771"/>
      <c r="G125" s="772">
        <v>1.5</v>
      </c>
      <c r="H125" s="772">
        <v>45</v>
      </c>
      <c r="I125" s="772">
        <v>18</v>
      </c>
      <c r="J125" s="772">
        <v>9</v>
      </c>
      <c r="K125" s="772">
        <v>9</v>
      </c>
      <c r="L125" s="772"/>
      <c r="M125" s="772">
        <v>27</v>
      </c>
      <c r="N125" s="772"/>
      <c r="O125" s="772"/>
      <c r="P125" s="772"/>
      <c r="Q125" s="662"/>
      <c r="R125" s="518">
        <v>2</v>
      </c>
      <c r="S125" s="519"/>
      <c r="T125" s="211">
        <v>2</v>
      </c>
    </row>
    <row r="126" spans="1:19" s="31" customFormat="1" ht="15.75">
      <c r="A126" s="780"/>
      <c r="B126" s="781" t="s">
        <v>33</v>
      </c>
      <c r="C126" s="782"/>
      <c r="D126" s="783"/>
      <c r="E126" s="782"/>
      <c r="F126" s="782"/>
      <c r="G126" s="784">
        <f>G128+G127</f>
        <v>88</v>
      </c>
      <c r="H126" s="784">
        <f>H128+H127</f>
        <v>2640</v>
      </c>
      <c r="I126" s="785"/>
      <c r="J126" s="782"/>
      <c r="K126" s="782"/>
      <c r="L126" s="782"/>
      <c r="M126" s="786"/>
      <c r="N126" s="595"/>
      <c r="O126" s="505"/>
      <c r="P126" s="506"/>
      <c r="Q126" s="595"/>
      <c r="R126" s="505"/>
      <c r="S126" s="506"/>
    </row>
    <row r="127" spans="1:19" s="31" customFormat="1" ht="16.5" thickBot="1">
      <c r="A127" s="707"/>
      <c r="B127" s="714" t="s">
        <v>54</v>
      </c>
      <c r="C127" s="787"/>
      <c r="D127" s="788"/>
      <c r="E127" s="787"/>
      <c r="F127" s="787"/>
      <c r="G127" s="789">
        <f>G65+G68+G72+G77+G81+G84+G87+G91+G97+G100+G103+G106+G109+G112+G117+G120+G123+G94+G124+G74</f>
        <v>22.5</v>
      </c>
      <c r="H127" s="789">
        <f>H65+H68+H72+H77+H81+H84+H87+H91+H97+H100+H103+H106+H109+H112+H117+H120+H123+H94+H124+H74</f>
        <v>675</v>
      </c>
      <c r="I127" s="789">
        <f>I65+I68+I72+I77+I81+I84+I87+I91+I97+I100+I103+I106+I109+I112+I117+I120+I123</f>
        <v>0</v>
      </c>
      <c r="J127" s="789">
        <f>J65+J68+J72+J77+J81+J84+J87+J91+J97+J100+J103+J106+J109+J112+J117+J120+J123</f>
        <v>0</v>
      </c>
      <c r="K127" s="789">
        <f>K65+K68+K72+K77+K81+K84+K87+K91+K97+K100+K103+K106+K109+K112+K117+K120+K123</f>
        <v>0</v>
      </c>
      <c r="L127" s="789">
        <f>L65+L68+L72+L77+L81+L84+L87+L91+L97+L100+L103+L106+L109+L112+L117+L120+L123</f>
        <v>0</v>
      </c>
      <c r="M127" s="789">
        <f>M65+M68+M72+M77+M81+M84+M87+M91+M97+M100+M103+M106+M109+M112+M117+M120+M123</f>
        <v>0</v>
      </c>
      <c r="N127" s="790"/>
      <c r="O127" s="791"/>
      <c r="P127" s="792"/>
      <c r="Q127" s="790"/>
      <c r="R127" s="791"/>
      <c r="S127" s="792"/>
    </row>
    <row r="128" spans="1:19" s="37" customFormat="1" ht="16.5" customHeight="1" thickBot="1">
      <c r="A128" s="1333" t="s">
        <v>77</v>
      </c>
      <c r="B128" s="1334"/>
      <c r="C128" s="793"/>
      <c r="D128" s="794"/>
      <c r="E128" s="793"/>
      <c r="F128" s="793"/>
      <c r="G128" s="795">
        <f aca="true" t="shared" si="7" ref="G128:M128">G66+G69+G70+G75+G78+G79+G82+G85+G88+G92+G98+G101+G104+G107+G110+G113+G114+G115+G118+G121+G125+G89+G95</f>
        <v>65.5</v>
      </c>
      <c r="H128" s="795">
        <f t="shared" si="7"/>
        <v>1965</v>
      </c>
      <c r="I128" s="795">
        <f t="shared" si="7"/>
        <v>762</v>
      </c>
      <c r="J128" s="795">
        <f t="shared" si="7"/>
        <v>438</v>
      </c>
      <c r="K128" s="795">
        <f t="shared" si="7"/>
        <v>9</v>
      </c>
      <c r="L128" s="795">
        <f t="shared" si="7"/>
        <v>315</v>
      </c>
      <c r="M128" s="795">
        <f t="shared" si="7"/>
        <v>1203</v>
      </c>
      <c r="N128" s="795">
        <f aca="true" t="shared" si="8" ref="N128:S128">SUM(N64:N125)</f>
        <v>3</v>
      </c>
      <c r="O128" s="795">
        <f t="shared" si="8"/>
        <v>13</v>
      </c>
      <c r="P128" s="795">
        <f t="shared" si="8"/>
        <v>24</v>
      </c>
      <c r="Q128" s="795">
        <f>SUM(Q64:Q125)</f>
        <v>16</v>
      </c>
      <c r="R128" s="795">
        <f t="shared" si="8"/>
        <v>13</v>
      </c>
      <c r="S128" s="795">
        <f t="shared" si="8"/>
        <v>3</v>
      </c>
    </row>
    <row r="129" spans="1:19" s="35" customFormat="1" ht="16.5" thickBot="1">
      <c r="A129" s="796"/>
      <c r="B129" s="797"/>
      <c r="C129" s="798"/>
      <c r="D129" s="725"/>
      <c r="E129" s="725"/>
      <c r="F129" s="725"/>
      <c r="G129" s="799"/>
      <c r="H129" s="799"/>
      <c r="I129" s="799"/>
      <c r="J129" s="799"/>
      <c r="K129" s="799"/>
      <c r="L129" s="799"/>
      <c r="M129" s="800"/>
      <c r="N129" s="801"/>
      <c r="O129" s="801"/>
      <c r="P129" s="802"/>
      <c r="Q129" s="803"/>
      <c r="R129" s="801"/>
      <c r="S129" s="802"/>
    </row>
    <row r="130" spans="1:19" s="32" customFormat="1" ht="18" customHeight="1" thickBot="1">
      <c r="A130" s="1296" t="s">
        <v>73</v>
      </c>
      <c r="B130" s="1297"/>
      <c r="C130" s="804"/>
      <c r="D130" s="788"/>
      <c r="E130" s="788"/>
      <c r="F130" s="788"/>
      <c r="G130" s="805">
        <f>G131+G132</f>
        <v>179.5</v>
      </c>
      <c r="H130" s="805">
        <f aca="true" t="shared" si="9" ref="H130:S130">H131+H132</f>
        <v>5385</v>
      </c>
      <c r="I130" s="805">
        <f t="shared" si="9"/>
        <v>1264</v>
      </c>
      <c r="J130" s="805">
        <f t="shared" si="9"/>
        <v>677</v>
      </c>
      <c r="K130" s="805">
        <f t="shared" si="9"/>
        <v>48</v>
      </c>
      <c r="L130" s="805">
        <f t="shared" si="9"/>
        <v>539</v>
      </c>
      <c r="M130" s="805">
        <f t="shared" si="9"/>
        <v>1946</v>
      </c>
      <c r="N130" s="805">
        <f>N131+N132</f>
        <v>26</v>
      </c>
      <c r="O130" s="805">
        <f t="shared" si="9"/>
        <v>25</v>
      </c>
      <c r="P130" s="806">
        <f t="shared" si="9"/>
        <v>26</v>
      </c>
      <c r="Q130" s="807">
        <f t="shared" si="9"/>
        <v>16</v>
      </c>
      <c r="R130" s="805">
        <f t="shared" si="9"/>
        <v>15</v>
      </c>
      <c r="S130" s="806">
        <f t="shared" si="9"/>
        <v>5</v>
      </c>
    </row>
    <row r="131" spans="1:19" s="32" customFormat="1" ht="21" customHeight="1" thickBot="1">
      <c r="A131" s="1296" t="s">
        <v>74</v>
      </c>
      <c r="B131" s="1297"/>
      <c r="C131" s="804"/>
      <c r="D131" s="788"/>
      <c r="E131" s="788"/>
      <c r="F131" s="788"/>
      <c r="G131" s="805">
        <f aca="true" t="shared" si="10" ref="G131:M132">G30+G61+G127</f>
        <v>72.5</v>
      </c>
      <c r="H131" s="805">
        <f t="shared" si="10"/>
        <v>2175</v>
      </c>
      <c r="I131" s="805">
        <f t="shared" si="10"/>
        <v>0</v>
      </c>
      <c r="J131" s="805">
        <f t="shared" si="10"/>
        <v>0</v>
      </c>
      <c r="K131" s="805">
        <f t="shared" si="10"/>
        <v>0</v>
      </c>
      <c r="L131" s="805">
        <f t="shared" si="10"/>
        <v>0</v>
      </c>
      <c r="M131" s="805">
        <f t="shared" si="10"/>
        <v>0</v>
      </c>
      <c r="N131" s="808"/>
      <c r="O131" s="809"/>
      <c r="P131" s="810"/>
      <c r="Q131" s="811"/>
      <c r="R131" s="809"/>
      <c r="S131" s="810"/>
    </row>
    <row r="132" spans="1:19" s="35" customFormat="1" ht="20.25" customHeight="1" thickBot="1">
      <c r="A132" s="1331" t="s">
        <v>75</v>
      </c>
      <c r="B132" s="1332"/>
      <c r="C132" s="798"/>
      <c r="D132" s="725"/>
      <c r="E132" s="725"/>
      <c r="F132" s="725"/>
      <c r="G132" s="799">
        <f t="shared" si="10"/>
        <v>107</v>
      </c>
      <c r="H132" s="799">
        <f t="shared" si="10"/>
        <v>3210</v>
      </c>
      <c r="I132" s="799">
        <f t="shared" si="10"/>
        <v>1264</v>
      </c>
      <c r="J132" s="799">
        <f t="shared" si="10"/>
        <v>677</v>
      </c>
      <c r="K132" s="799">
        <f t="shared" si="10"/>
        <v>48</v>
      </c>
      <c r="L132" s="799">
        <f t="shared" si="10"/>
        <v>539</v>
      </c>
      <c r="M132" s="799">
        <f t="shared" si="10"/>
        <v>1946</v>
      </c>
      <c r="N132" s="799">
        <f aca="true" t="shared" si="11" ref="N132:S132">N31+N62+N128</f>
        <v>26</v>
      </c>
      <c r="O132" s="799">
        <f t="shared" si="11"/>
        <v>25</v>
      </c>
      <c r="P132" s="799">
        <f t="shared" si="11"/>
        <v>26</v>
      </c>
      <c r="Q132" s="799">
        <f t="shared" si="11"/>
        <v>16</v>
      </c>
      <c r="R132" s="799">
        <f t="shared" si="11"/>
        <v>15</v>
      </c>
      <c r="S132" s="812">
        <f t="shared" si="11"/>
        <v>5</v>
      </c>
    </row>
    <row r="133" spans="1:19" s="35" customFormat="1" ht="16.5" customHeight="1" thickBot="1">
      <c r="A133" s="1346" t="s">
        <v>69</v>
      </c>
      <c r="B133" s="1346"/>
      <c r="C133" s="1346"/>
      <c r="D133" s="1346"/>
      <c r="E133" s="1346"/>
      <c r="F133" s="1346"/>
      <c r="G133" s="1346"/>
      <c r="H133" s="1346"/>
      <c r="I133" s="1346"/>
      <c r="J133" s="1346"/>
      <c r="K133" s="1346"/>
      <c r="L133" s="1346"/>
      <c r="M133" s="1346"/>
      <c r="N133" s="1346"/>
      <c r="O133" s="1346"/>
      <c r="P133" s="1346"/>
      <c r="Q133" s="1346"/>
      <c r="R133" s="1346"/>
      <c r="S133" s="1346"/>
    </row>
    <row r="134" spans="1:19" s="35" customFormat="1" ht="16.5" customHeight="1" hidden="1" thickBot="1">
      <c r="A134" s="1347" t="s">
        <v>186</v>
      </c>
      <c r="B134" s="1347"/>
      <c r="C134" s="1347"/>
      <c r="D134" s="1347"/>
      <c r="E134" s="1347"/>
      <c r="F134" s="1347"/>
      <c r="G134" s="1347"/>
      <c r="H134" s="1347"/>
      <c r="I134" s="1347"/>
      <c r="J134" s="1347"/>
      <c r="K134" s="1347"/>
      <c r="L134" s="1347"/>
      <c r="M134" s="1347"/>
      <c r="N134" s="1347"/>
      <c r="O134" s="1347"/>
      <c r="P134" s="1347"/>
      <c r="Q134" s="1347"/>
      <c r="R134" s="1347"/>
      <c r="S134" s="1347"/>
    </row>
    <row r="135" spans="1:19" s="31" customFormat="1" ht="15.75" hidden="1">
      <c r="A135" s="1344"/>
      <c r="B135" s="1345"/>
      <c r="C135" s="813"/>
      <c r="D135" s="814"/>
      <c r="E135" s="813"/>
      <c r="F135" s="813"/>
      <c r="G135" s="734"/>
      <c r="H135" s="734"/>
      <c r="I135" s="813"/>
      <c r="J135" s="813"/>
      <c r="K135" s="813"/>
      <c r="L135" s="815"/>
      <c r="M135" s="816"/>
      <c r="N135" s="817"/>
      <c r="O135" s="818"/>
      <c r="P135" s="818"/>
      <c r="Q135" s="818"/>
      <c r="R135" s="818"/>
      <c r="S135" s="819"/>
    </row>
    <row r="136" spans="1:19" s="31" customFormat="1" ht="15.75" hidden="1">
      <c r="A136" s="820"/>
      <c r="B136" s="821"/>
      <c r="C136" s="821"/>
      <c r="D136" s="821"/>
      <c r="E136" s="821"/>
      <c r="F136" s="821"/>
      <c r="G136" s="739"/>
      <c r="H136" s="739"/>
      <c r="I136" s="821"/>
      <c r="J136" s="821"/>
      <c r="K136" s="821"/>
      <c r="L136" s="822"/>
      <c r="M136" s="823"/>
      <c r="N136" s="824"/>
      <c r="O136" s="821"/>
      <c r="P136" s="822"/>
      <c r="Q136" s="825"/>
      <c r="R136" s="821"/>
      <c r="S136" s="826"/>
    </row>
    <row r="137" spans="1:19" s="31" customFormat="1" ht="15.75" hidden="1">
      <c r="A137" s="827"/>
      <c r="B137" s="828"/>
      <c r="C137" s="494"/>
      <c r="D137" s="524"/>
      <c r="E137" s="524"/>
      <c r="F137" s="524"/>
      <c r="G137" s="829"/>
      <c r="H137" s="739"/>
      <c r="I137" s="830"/>
      <c r="J137" s="830"/>
      <c r="K137" s="830"/>
      <c r="L137" s="831"/>
      <c r="M137" s="832"/>
      <c r="N137" s="517"/>
      <c r="O137" s="494"/>
      <c r="P137" s="833"/>
      <c r="Q137" s="834"/>
      <c r="R137" s="494"/>
      <c r="S137" s="531"/>
    </row>
    <row r="138" spans="1:19" s="31" customFormat="1" ht="15.75" hidden="1">
      <c r="A138" s="827"/>
      <c r="B138" s="828"/>
      <c r="C138" s="494"/>
      <c r="D138" s="524"/>
      <c r="E138" s="524"/>
      <c r="F138" s="524"/>
      <c r="G138" s="829"/>
      <c r="H138" s="739"/>
      <c r="I138" s="830"/>
      <c r="J138" s="830"/>
      <c r="K138" s="830"/>
      <c r="L138" s="831"/>
      <c r="M138" s="832"/>
      <c r="N138" s="504"/>
      <c r="O138" s="494"/>
      <c r="P138" s="833"/>
      <c r="Q138" s="834"/>
      <c r="R138" s="494"/>
      <c r="S138" s="531"/>
    </row>
    <row r="139" spans="1:19" s="31" customFormat="1" ht="16.5" hidden="1" thickBot="1">
      <c r="A139" s="835"/>
      <c r="B139" s="836"/>
      <c r="C139" s="837"/>
      <c r="D139" s="838"/>
      <c r="E139" s="838"/>
      <c r="F139" s="838"/>
      <c r="G139" s="839"/>
      <c r="H139" s="840"/>
      <c r="I139" s="841"/>
      <c r="J139" s="841"/>
      <c r="K139" s="841"/>
      <c r="L139" s="842"/>
      <c r="M139" s="843"/>
      <c r="N139" s="844"/>
      <c r="O139" s="837"/>
      <c r="P139" s="845"/>
      <c r="Q139" s="846"/>
      <c r="R139" s="837"/>
      <c r="S139" s="847"/>
    </row>
    <row r="140" spans="1:19" s="31" customFormat="1" ht="16.5" hidden="1" thickBot="1">
      <c r="A140" s="848"/>
      <c r="B140" s="708"/>
      <c r="C140" s="788"/>
      <c r="D140" s="581"/>
      <c r="E140" s="581"/>
      <c r="F140" s="581"/>
      <c r="G140" s="849"/>
      <c r="H140" s="849"/>
      <c r="I140" s="850"/>
      <c r="J140" s="850"/>
      <c r="K140" s="850"/>
      <c r="L140" s="850"/>
      <c r="M140" s="851"/>
      <c r="N140" s="852"/>
      <c r="O140" s="853"/>
      <c r="P140" s="854"/>
      <c r="Q140" s="855"/>
      <c r="R140" s="853"/>
      <c r="S140" s="856"/>
    </row>
    <row r="141" spans="1:19" s="31" customFormat="1" ht="15.75" hidden="1">
      <c r="A141" s="857"/>
      <c r="B141" s="858"/>
      <c r="C141" s="783"/>
      <c r="D141" s="859"/>
      <c r="E141" s="859"/>
      <c r="F141" s="859"/>
      <c r="G141" s="860"/>
      <c r="H141" s="860"/>
      <c r="I141" s="860"/>
      <c r="J141" s="860"/>
      <c r="K141" s="860"/>
      <c r="L141" s="860"/>
      <c r="M141" s="861"/>
      <c r="N141" s="862"/>
      <c r="O141" s="863"/>
      <c r="P141" s="864"/>
      <c r="Q141" s="865"/>
      <c r="R141" s="863"/>
      <c r="S141" s="864"/>
    </row>
    <row r="142" spans="1:19" s="37" customFormat="1" ht="15.75" hidden="1">
      <c r="A142" s="749"/>
      <c r="B142" s="745"/>
      <c r="C142" s="494"/>
      <c r="D142" s="524"/>
      <c r="E142" s="524"/>
      <c r="F142" s="524"/>
      <c r="G142" s="866"/>
      <c r="H142" s="866"/>
      <c r="I142" s="866"/>
      <c r="J142" s="866"/>
      <c r="K142" s="866"/>
      <c r="L142" s="866"/>
      <c r="M142" s="866"/>
      <c r="N142" s="867"/>
      <c r="O142" s="867"/>
      <c r="P142" s="867"/>
      <c r="Q142" s="867"/>
      <c r="R142" s="867"/>
      <c r="S142" s="867"/>
    </row>
    <row r="143" spans="1:19" s="35" customFormat="1" ht="16.5" customHeight="1" hidden="1" thickBot="1">
      <c r="A143" s="1348" t="s">
        <v>194</v>
      </c>
      <c r="B143" s="1349"/>
      <c r="C143" s="1349"/>
      <c r="D143" s="1349"/>
      <c r="E143" s="1349"/>
      <c r="F143" s="1349"/>
      <c r="G143" s="1349"/>
      <c r="H143" s="1349"/>
      <c r="I143" s="1349"/>
      <c r="J143" s="1349"/>
      <c r="K143" s="1349"/>
      <c r="L143" s="1349"/>
      <c r="M143" s="1349"/>
      <c r="N143" s="1349"/>
      <c r="O143" s="1349"/>
      <c r="P143" s="1349"/>
      <c r="Q143" s="1349"/>
      <c r="R143" s="1349"/>
      <c r="S143" s="1350"/>
    </row>
    <row r="144" spans="1:19" s="31" customFormat="1" ht="15.75" hidden="1">
      <c r="A144" s="588"/>
      <c r="B144" s="868"/>
      <c r="C144" s="556"/>
      <c r="D144" s="556"/>
      <c r="E144" s="556"/>
      <c r="F144" s="556"/>
      <c r="G144" s="869"/>
      <c r="H144" s="869"/>
      <c r="I144" s="870"/>
      <c r="J144" s="869"/>
      <c r="K144" s="869"/>
      <c r="L144" s="869"/>
      <c r="M144" s="871"/>
      <c r="N144" s="872"/>
      <c r="O144" s="873"/>
      <c r="P144" s="874"/>
      <c r="Q144" s="872"/>
      <c r="R144" s="873"/>
      <c r="S144" s="874"/>
    </row>
    <row r="145" spans="1:19" s="31" customFormat="1" ht="16.5" hidden="1" thickBot="1">
      <c r="A145" s="707"/>
      <c r="B145" s="714"/>
      <c r="C145" s="725"/>
      <c r="D145" s="725"/>
      <c r="E145" s="725"/>
      <c r="F145" s="725"/>
      <c r="G145" s="726"/>
      <c r="H145" s="726"/>
      <c r="I145" s="875"/>
      <c r="J145" s="726"/>
      <c r="K145" s="726"/>
      <c r="L145" s="726"/>
      <c r="M145" s="876"/>
      <c r="N145" s="877"/>
      <c r="O145" s="878"/>
      <c r="P145" s="879"/>
      <c r="Q145" s="877"/>
      <c r="R145" s="878"/>
      <c r="S145" s="879"/>
    </row>
    <row r="146" spans="1:19" s="31" customFormat="1" ht="16.5" hidden="1" thickBot="1">
      <c r="A146" s="880"/>
      <c r="B146" s="881"/>
      <c r="C146" s="725"/>
      <c r="D146" s="725"/>
      <c r="E146" s="725"/>
      <c r="F146" s="725"/>
      <c r="G146" s="726"/>
      <c r="H146" s="726"/>
      <c r="I146" s="726"/>
      <c r="J146" s="726"/>
      <c r="K146" s="726"/>
      <c r="L146" s="726"/>
      <c r="M146" s="726"/>
      <c r="N146" s="726"/>
      <c r="O146" s="726"/>
      <c r="P146" s="726"/>
      <c r="Q146" s="726"/>
      <c r="R146" s="726"/>
      <c r="S146" s="727"/>
    </row>
    <row r="147" spans="1:19" s="31" customFormat="1" ht="16.5" thickBot="1">
      <c r="A147" s="1282" t="s">
        <v>187</v>
      </c>
      <c r="B147" s="1283"/>
      <c r="C147" s="1283"/>
      <c r="D147" s="1283"/>
      <c r="E147" s="1283"/>
      <c r="F147" s="1283"/>
      <c r="G147" s="1283"/>
      <c r="H147" s="1283"/>
      <c r="I147" s="1283"/>
      <c r="J147" s="1283"/>
      <c r="K147" s="1283"/>
      <c r="L147" s="1283"/>
      <c r="M147" s="1283"/>
      <c r="N147" s="1283"/>
      <c r="O147" s="1283"/>
      <c r="P147" s="1283"/>
      <c r="Q147" s="1283"/>
      <c r="R147" s="1283"/>
      <c r="S147" s="1284"/>
    </row>
    <row r="148" spans="1:19" s="212" customFormat="1" ht="15.75">
      <c r="A148" s="882" t="s">
        <v>188</v>
      </c>
      <c r="B148" s="883" t="s">
        <v>229</v>
      </c>
      <c r="C148" s="884"/>
      <c r="D148" s="884"/>
      <c r="E148" s="884"/>
      <c r="F148" s="884"/>
      <c r="G148" s="885">
        <v>3.5</v>
      </c>
      <c r="H148" s="885">
        <f>H149+H150</f>
        <v>105</v>
      </c>
      <c r="I148" s="884"/>
      <c r="J148" s="884"/>
      <c r="K148" s="884"/>
      <c r="L148" s="884"/>
      <c r="M148" s="886"/>
      <c r="N148" s="887"/>
      <c r="O148" s="818"/>
      <c r="P148" s="819"/>
      <c r="Q148" s="817"/>
      <c r="R148" s="818"/>
      <c r="S148" s="819"/>
    </row>
    <row r="149" spans="1:19" s="208" customFormat="1" ht="15.75">
      <c r="A149" s="888"/>
      <c r="B149" s="738" t="s">
        <v>48</v>
      </c>
      <c r="C149" s="889"/>
      <c r="D149" s="889"/>
      <c r="E149" s="889"/>
      <c r="F149" s="889"/>
      <c r="G149" s="739">
        <v>1</v>
      </c>
      <c r="H149" s="739">
        <f>G149*30</f>
        <v>30</v>
      </c>
      <c r="I149" s="889"/>
      <c r="J149" s="889"/>
      <c r="K149" s="889"/>
      <c r="L149" s="889"/>
      <c r="M149" s="890"/>
      <c r="N149" s="891"/>
      <c r="O149" s="672"/>
      <c r="P149" s="892"/>
      <c r="Q149" s="893"/>
      <c r="R149" s="672"/>
      <c r="S149" s="892"/>
    </row>
    <row r="150" spans="1:22" s="208" customFormat="1" ht="16.5">
      <c r="A150" s="888" t="s">
        <v>189</v>
      </c>
      <c r="B150" s="745" t="s">
        <v>49</v>
      </c>
      <c r="C150" s="889"/>
      <c r="D150" s="746" t="s">
        <v>256</v>
      </c>
      <c r="E150" s="889"/>
      <c r="F150" s="889"/>
      <c r="G150" s="746">
        <v>2.5</v>
      </c>
      <c r="H150" s="746">
        <f aca="true" t="shared" si="12" ref="H150:H172">G150*30</f>
        <v>75</v>
      </c>
      <c r="I150" s="647">
        <f>J150+K150+L150</f>
        <v>27</v>
      </c>
      <c r="J150" s="746">
        <v>18</v>
      </c>
      <c r="K150" s="746"/>
      <c r="L150" s="746">
        <v>9</v>
      </c>
      <c r="M150" s="651">
        <f>H150-I150</f>
        <v>48</v>
      </c>
      <c r="N150" s="891"/>
      <c r="O150" s="672">
        <v>3</v>
      </c>
      <c r="P150" s="892"/>
      <c r="Q150" s="893"/>
      <c r="R150" s="672"/>
      <c r="S150" s="892"/>
      <c r="T150" s="208">
        <v>1</v>
      </c>
      <c r="U150" s="209" t="s">
        <v>178</v>
      </c>
      <c r="V150" s="210">
        <f>SUMIF(T$146:T$178,1,G$146:G$178)</f>
        <v>2.5</v>
      </c>
    </row>
    <row r="151" spans="1:22" s="213" customFormat="1" ht="31.5">
      <c r="A151" s="894" t="s">
        <v>190</v>
      </c>
      <c r="B151" s="895" t="s">
        <v>231</v>
      </c>
      <c r="C151" s="645"/>
      <c r="D151" s="636"/>
      <c r="E151" s="896"/>
      <c r="F151" s="896"/>
      <c r="G151" s="897">
        <f>G152+G153</f>
        <v>3</v>
      </c>
      <c r="H151" s="746">
        <f>G151*30</f>
        <v>90</v>
      </c>
      <c r="I151" s="647"/>
      <c r="J151" s="897"/>
      <c r="K151" s="897"/>
      <c r="L151" s="897"/>
      <c r="M151" s="651"/>
      <c r="N151" s="898"/>
      <c r="O151" s="645"/>
      <c r="P151" s="899"/>
      <c r="Q151" s="898"/>
      <c r="R151" s="645"/>
      <c r="S151" s="900"/>
      <c r="U151" s="209" t="s">
        <v>179</v>
      </c>
      <c r="V151" s="210">
        <f>SUMIF(T$146:T$178,2,G$146:G$178)</f>
        <v>25</v>
      </c>
    </row>
    <row r="152" spans="1:22" s="208" customFormat="1" ht="16.5">
      <c r="A152" s="888"/>
      <c r="B152" s="738" t="s">
        <v>48</v>
      </c>
      <c r="C152" s="491"/>
      <c r="D152" s="635"/>
      <c r="E152" s="901"/>
      <c r="F152" s="901"/>
      <c r="G152" s="902">
        <v>1</v>
      </c>
      <c r="H152" s="739">
        <f t="shared" si="12"/>
        <v>30</v>
      </c>
      <c r="I152" s="647"/>
      <c r="J152" s="666"/>
      <c r="K152" s="666"/>
      <c r="L152" s="666"/>
      <c r="M152" s="651"/>
      <c r="N152" s="903"/>
      <c r="O152" s="491"/>
      <c r="P152" s="904"/>
      <c r="Q152" s="903"/>
      <c r="R152" s="491"/>
      <c r="S152" s="892"/>
      <c r="U152" s="209"/>
      <c r="V152" s="210">
        <f>SUM(V150:V151)</f>
        <v>27.5</v>
      </c>
    </row>
    <row r="153" spans="1:20" s="208" customFormat="1" ht="15.75">
      <c r="A153" s="888" t="s">
        <v>191</v>
      </c>
      <c r="B153" s="745" t="s">
        <v>49</v>
      </c>
      <c r="C153" s="498"/>
      <c r="D153" s="647" t="s">
        <v>259</v>
      </c>
      <c r="E153" s="873"/>
      <c r="F153" s="873"/>
      <c r="G153" s="905">
        <v>2</v>
      </c>
      <c r="H153" s="746">
        <f t="shared" si="12"/>
        <v>60</v>
      </c>
      <c r="I153" s="647">
        <f>J153+K153+L153</f>
        <v>24</v>
      </c>
      <c r="J153" s="647">
        <v>16</v>
      </c>
      <c r="K153" s="647"/>
      <c r="L153" s="647">
        <v>8</v>
      </c>
      <c r="M153" s="651">
        <f>H153-I153</f>
        <v>36</v>
      </c>
      <c r="N153" s="903"/>
      <c r="O153" s="491"/>
      <c r="P153" s="904"/>
      <c r="Q153" s="903"/>
      <c r="R153" s="491"/>
      <c r="S153" s="892">
        <v>3</v>
      </c>
      <c r="T153" s="208">
        <v>2</v>
      </c>
    </row>
    <row r="154" spans="1:19" s="213" customFormat="1" ht="15.75">
      <c r="A154" s="748" t="s">
        <v>149</v>
      </c>
      <c r="B154" s="906" t="s">
        <v>239</v>
      </c>
      <c r="C154" s="889"/>
      <c r="D154" s="907"/>
      <c r="E154" s="908"/>
      <c r="F154" s="908"/>
      <c r="G154" s="909">
        <f>G155+G156</f>
        <v>3</v>
      </c>
      <c r="H154" s="739">
        <f t="shared" si="12"/>
        <v>90</v>
      </c>
      <c r="I154" s="647"/>
      <c r="J154" s="910"/>
      <c r="K154" s="910"/>
      <c r="L154" s="910"/>
      <c r="M154" s="651"/>
      <c r="N154" s="911"/>
      <c r="O154" s="889"/>
      <c r="P154" s="890"/>
      <c r="Q154" s="911"/>
      <c r="R154" s="889"/>
      <c r="S154" s="890"/>
    </row>
    <row r="155" spans="1:19" s="211" customFormat="1" ht="15.75">
      <c r="A155" s="524"/>
      <c r="B155" s="755" t="s">
        <v>48</v>
      </c>
      <c r="C155" s="739"/>
      <c r="D155" s="679"/>
      <c r="E155" s="912"/>
      <c r="F155" s="912"/>
      <c r="G155" s="912">
        <v>1</v>
      </c>
      <c r="H155" s="739">
        <f t="shared" si="12"/>
        <v>30</v>
      </c>
      <c r="I155" s="647"/>
      <c r="J155" s="679"/>
      <c r="K155" s="679"/>
      <c r="L155" s="679"/>
      <c r="M155" s="651"/>
      <c r="N155" s="744"/>
      <c r="O155" s="739"/>
      <c r="P155" s="743"/>
      <c r="Q155" s="744"/>
      <c r="R155" s="739"/>
      <c r="S155" s="743"/>
    </row>
    <row r="156" spans="1:20" s="211" customFormat="1" ht="15.75">
      <c r="A156" s="524" t="s">
        <v>172</v>
      </c>
      <c r="B156" s="745" t="s">
        <v>49</v>
      </c>
      <c r="C156" s="746"/>
      <c r="D156" s="910" t="s">
        <v>259</v>
      </c>
      <c r="E156" s="909"/>
      <c r="F156" s="909"/>
      <c r="G156" s="909">
        <v>2</v>
      </c>
      <c r="H156" s="746">
        <f t="shared" si="12"/>
        <v>60</v>
      </c>
      <c r="I156" s="647">
        <f>J156+K156+L156</f>
        <v>24</v>
      </c>
      <c r="J156" s="910">
        <v>16</v>
      </c>
      <c r="K156" s="910"/>
      <c r="L156" s="910">
        <v>8</v>
      </c>
      <c r="M156" s="651">
        <f>H156-I156</f>
        <v>36</v>
      </c>
      <c r="N156" s="744"/>
      <c r="O156" s="739"/>
      <c r="P156" s="743"/>
      <c r="Q156" s="744"/>
      <c r="R156" s="739"/>
      <c r="S156" s="743">
        <v>3</v>
      </c>
      <c r="T156" s="211">
        <v>2</v>
      </c>
    </row>
    <row r="157" spans="1:20" s="211" customFormat="1" ht="15.75">
      <c r="A157" s="748" t="s">
        <v>150</v>
      </c>
      <c r="B157" s="769" t="s">
        <v>232</v>
      </c>
      <c r="C157" s="494"/>
      <c r="D157" s="647">
        <v>3</v>
      </c>
      <c r="E157" s="913"/>
      <c r="F157" s="913"/>
      <c r="G157" s="905">
        <v>3</v>
      </c>
      <c r="H157" s="746">
        <f t="shared" si="12"/>
        <v>90</v>
      </c>
      <c r="I157" s="647">
        <v>30</v>
      </c>
      <c r="J157" s="635">
        <v>15</v>
      </c>
      <c r="K157" s="635"/>
      <c r="L157" s="635">
        <v>15</v>
      </c>
      <c r="M157" s="651">
        <v>30</v>
      </c>
      <c r="N157" s="662"/>
      <c r="O157" s="518"/>
      <c r="P157" s="914"/>
      <c r="Q157" s="915">
        <v>2</v>
      </c>
      <c r="R157" s="761"/>
      <c r="S157" s="519"/>
      <c r="T157" s="211">
        <v>2</v>
      </c>
    </row>
    <row r="158" spans="1:19" s="211" customFormat="1" ht="15.75">
      <c r="A158" s="748" t="s">
        <v>151</v>
      </c>
      <c r="B158" s="769" t="s">
        <v>222</v>
      </c>
      <c r="C158" s="498"/>
      <c r="D158" s="647"/>
      <c r="E158" s="873"/>
      <c r="F158" s="873"/>
      <c r="G158" s="905">
        <f>G159+G160</f>
        <v>3</v>
      </c>
      <c r="H158" s="746">
        <f t="shared" si="12"/>
        <v>90</v>
      </c>
      <c r="I158" s="647"/>
      <c r="J158" s="647"/>
      <c r="K158" s="647"/>
      <c r="L158" s="647"/>
      <c r="M158" s="651"/>
      <c r="N158" s="662"/>
      <c r="O158" s="518"/>
      <c r="P158" s="914"/>
      <c r="Q158" s="915"/>
      <c r="R158" s="761"/>
      <c r="S158" s="519"/>
    </row>
    <row r="159" spans="1:19" s="211" customFormat="1" ht="15.75">
      <c r="A159" s="524"/>
      <c r="B159" s="755" t="s">
        <v>48</v>
      </c>
      <c r="C159" s="494"/>
      <c r="D159" s="635"/>
      <c r="E159" s="913"/>
      <c r="F159" s="913"/>
      <c r="G159" s="902">
        <v>1</v>
      </c>
      <c r="H159" s="739">
        <f>G159*30</f>
        <v>30</v>
      </c>
      <c r="I159" s="635"/>
      <c r="J159" s="635"/>
      <c r="K159" s="635"/>
      <c r="L159" s="635"/>
      <c r="M159" s="639"/>
      <c r="N159" s="662"/>
      <c r="O159" s="518"/>
      <c r="P159" s="914"/>
      <c r="Q159" s="915"/>
      <c r="R159" s="761"/>
      <c r="S159" s="519"/>
    </row>
    <row r="160" spans="1:20" s="211" customFormat="1" ht="15.75">
      <c r="A160" s="748" t="s">
        <v>253</v>
      </c>
      <c r="B160" s="745" t="s">
        <v>49</v>
      </c>
      <c r="C160" s="498"/>
      <c r="D160" s="647" t="s">
        <v>259</v>
      </c>
      <c r="E160" s="873"/>
      <c r="F160" s="873"/>
      <c r="G160" s="905">
        <v>2</v>
      </c>
      <c r="H160" s="746">
        <f>G160*30</f>
        <v>60</v>
      </c>
      <c r="I160" s="647">
        <f>J160+K160+L160</f>
        <v>24</v>
      </c>
      <c r="J160" s="647">
        <v>16</v>
      </c>
      <c r="K160" s="647"/>
      <c r="L160" s="647">
        <v>8</v>
      </c>
      <c r="M160" s="651">
        <f>H160-I160</f>
        <v>36</v>
      </c>
      <c r="N160" s="662"/>
      <c r="O160" s="518"/>
      <c r="P160" s="914"/>
      <c r="Q160" s="915"/>
      <c r="R160" s="761"/>
      <c r="S160" s="519">
        <v>3</v>
      </c>
      <c r="T160" s="211">
        <v>2</v>
      </c>
    </row>
    <row r="161" spans="1:19" s="213" customFormat="1" ht="15.75">
      <c r="A161" s="748" t="s">
        <v>152</v>
      </c>
      <c r="B161" s="768" t="s">
        <v>230</v>
      </c>
      <c r="C161" s="498"/>
      <c r="D161" s="647"/>
      <c r="E161" s="873"/>
      <c r="F161" s="873"/>
      <c r="G161" s="905">
        <f>G162+G163</f>
        <v>3.5</v>
      </c>
      <c r="H161" s="746">
        <f t="shared" si="12"/>
        <v>105</v>
      </c>
      <c r="I161" s="647"/>
      <c r="J161" s="664"/>
      <c r="K161" s="664"/>
      <c r="L161" s="664"/>
      <c r="M161" s="651"/>
      <c r="N161" s="916"/>
      <c r="O161" s="502"/>
      <c r="P161" s="503"/>
      <c r="Q161" s="916"/>
      <c r="R161" s="502"/>
      <c r="S161" s="503"/>
    </row>
    <row r="162" spans="1:19" s="211" customFormat="1" ht="15.75">
      <c r="A162" s="524"/>
      <c r="B162" s="755" t="s">
        <v>48</v>
      </c>
      <c r="C162" s="494"/>
      <c r="D162" s="635"/>
      <c r="E162" s="913"/>
      <c r="F162" s="913"/>
      <c r="G162" s="902">
        <v>1</v>
      </c>
      <c r="H162" s="739">
        <f t="shared" si="12"/>
        <v>30</v>
      </c>
      <c r="I162" s="647"/>
      <c r="J162" s="635"/>
      <c r="K162" s="635"/>
      <c r="L162" s="635"/>
      <c r="M162" s="651"/>
      <c r="N162" s="662"/>
      <c r="O162" s="518"/>
      <c r="P162" s="519"/>
      <c r="Q162" s="662"/>
      <c r="R162" s="518"/>
      <c r="S162" s="519"/>
    </row>
    <row r="163" spans="1:20" s="211" customFormat="1" ht="15.75">
      <c r="A163" s="524" t="s">
        <v>173</v>
      </c>
      <c r="B163" s="745" t="s">
        <v>49</v>
      </c>
      <c r="C163" s="498"/>
      <c r="D163" s="647" t="s">
        <v>258</v>
      </c>
      <c r="E163" s="873"/>
      <c r="F163" s="873"/>
      <c r="G163" s="905">
        <v>2.5</v>
      </c>
      <c r="H163" s="746">
        <f t="shared" si="12"/>
        <v>75</v>
      </c>
      <c r="I163" s="647">
        <f>J163+K163+L163</f>
        <v>27</v>
      </c>
      <c r="J163" s="647">
        <v>18</v>
      </c>
      <c r="K163" s="647"/>
      <c r="L163" s="647">
        <v>9</v>
      </c>
      <c r="M163" s="651">
        <f>H163-I163</f>
        <v>48</v>
      </c>
      <c r="N163" s="662"/>
      <c r="O163" s="518"/>
      <c r="P163" s="519"/>
      <c r="Q163" s="662"/>
      <c r="R163" s="518">
        <v>3</v>
      </c>
      <c r="S163" s="519"/>
      <c r="T163" s="211">
        <v>2</v>
      </c>
    </row>
    <row r="164" spans="1:19" s="211" customFormat="1" ht="15.75">
      <c r="A164" s="748" t="s">
        <v>153</v>
      </c>
      <c r="B164" s="769" t="s">
        <v>50</v>
      </c>
      <c r="C164" s="494"/>
      <c r="D164" s="647"/>
      <c r="E164" s="873"/>
      <c r="F164" s="873"/>
      <c r="G164" s="905">
        <v>4</v>
      </c>
      <c r="H164" s="746">
        <f t="shared" si="12"/>
        <v>120</v>
      </c>
      <c r="I164" s="647"/>
      <c r="J164" s="664"/>
      <c r="K164" s="664"/>
      <c r="L164" s="664"/>
      <c r="M164" s="651"/>
      <c r="N164" s="662"/>
      <c r="O164" s="518"/>
      <c r="P164" s="519"/>
      <c r="Q164" s="662"/>
      <c r="R164" s="518"/>
      <c r="S164" s="519"/>
    </row>
    <row r="165" spans="1:19" s="211" customFormat="1" ht="15.75">
      <c r="A165" s="917"/>
      <c r="B165" s="755" t="s">
        <v>48</v>
      </c>
      <c r="C165" s="494"/>
      <c r="D165" s="647"/>
      <c r="E165" s="873"/>
      <c r="F165" s="873"/>
      <c r="G165" s="905">
        <v>1</v>
      </c>
      <c r="H165" s="746">
        <f t="shared" si="12"/>
        <v>30</v>
      </c>
      <c r="I165" s="647"/>
      <c r="J165" s="664"/>
      <c r="K165" s="664"/>
      <c r="L165" s="664"/>
      <c r="M165" s="651"/>
      <c r="N165" s="662"/>
      <c r="O165" s="518"/>
      <c r="P165" s="519"/>
      <c r="Q165" s="662"/>
      <c r="R165" s="518"/>
      <c r="S165" s="519"/>
    </row>
    <row r="166" spans="1:20" s="211" customFormat="1" ht="15.75">
      <c r="A166" s="748" t="s">
        <v>252</v>
      </c>
      <c r="B166" s="745" t="s">
        <v>49</v>
      </c>
      <c r="C166" s="494"/>
      <c r="D166" s="647">
        <v>3</v>
      </c>
      <c r="E166" s="873"/>
      <c r="F166" s="873"/>
      <c r="G166" s="905">
        <v>3</v>
      </c>
      <c r="H166" s="746">
        <f t="shared" si="12"/>
        <v>90</v>
      </c>
      <c r="I166" s="647">
        <v>30</v>
      </c>
      <c r="J166" s="664">
        <v>15</v>
      </c>
      <c r="K166" s="664"/>
      <c r="L166" s="664">
        <v>15</v>
      </c>
      <c r="M166" s="651">
        <v>60</v>
      </c>
      <c r="N166" s="662"/>
      <c r="O166" s="518"/>
      <c r="P166" s="519"/>
      <c r="Q166" s="662">
        <v>2</v>
      </c>
      <c r="R166" s="518"/>
      <c r="S166" s="519"/>
      <c r="T166" s="211">
        <v>2</v>
      </c>
    </row>
    <row r="167" spans="1:19" s="214" customFormat="1" ht="15.75">
      <c r="A167" s="918" t="s">
        <v>154</v>
      </c>
      <c r="B167" s="769" t="s">
        <v>47</v>
      </c>
      <c r="C167" s="494"/>
      <c r="D167" s="635"/>
      <c r="E167" s="913"/>
      <c r="F167" s="913"/>
      <c r="G167" s="905">
        <v>3.5</v>
      </c>
      <c r="H167" s="746">
        <f t="shared" si="12"/>
        <v>105</v>
      </c>
      <c r="I167" s="647"/>
      <c r="J167" s="635"/>
      <c r="K167" s="635"/>
      <c r="L167" s="635"/>
      <c r="M167" s="651"/>
      <c r="N167" s="662"/>
      <c r="O167" s="518"/>
      <c r="P167" s="519"/>
      <c r="Q167" s="662"/>
      <c r="R167" s="518"/>
      <c r="S167" s="519"/>
    </row>
    <row r="168" spans="1:19" s="211" customFormat="1" ht="15.75">
      <c r="A168" s="524"/>
      <c r="B168" s="755" t="s">
        <v>48</v>
      </c>
      <c r="C168" s="494"/>
      <c r="D168" s="635"/>
      <c r="E168" s="913"/>
      <c r="F168" s="913"/>
      <c r="G168" s="902">
        <v>1</v>
      </c>
      <c r="H168" s="739">
        <f t="shared" si="12"/>
        <v>30</v>
      </c>
      <c r="I168" s="647"/>
      <c r="J168" s="635"/>
      <c r="K168" s="635"/>
      <c r="L168" s="635"/>
      <c r="M168" s="651"/>
      <c r="N168" s="662"/>
      <c r="O168" s="518"/>
      <c r="P168" s="519"/>
      <c r="Q168" s="662"/>
      <c r="R168" s="518"/>
      <c r="S168" s="519"/>
    </row>
    <row r="169" spans="1:20" s="211" customFormat="1" ht="15.75">
      <c r="A169" s="599" t="s">
        <v>174</v>
      </c>
      <c r="B169" s="770" t="s">
        <v>49</v>
      </c>
      <c r="C169" s="556"/>
      <c r="D169" s="700" t="s">
        <v>258</v>
      </c>
      <c r="E169" s="869"/>
      <c r="F169" s="869"/>
      <c r="G169" s="919">
        <v>2.5</v>
      </c>
      <c r="H169" s="746">
        <f t="shared" si="12"/>
        <v>75</v>
      </c>
      <c r="I169" s="647">
        <f>J169+K169+L169</f>
        <v>27</v>
      </c>
      <c r="J169" s="700">
        <v>18</v>
      </c>
      <c r="K169" s="700"/>
      <c r="L169" s="700">
        <v>9</v>
      </c>
      <c r="M169" s="651">
        <f>H169-I169</f>
        <v>48</v>
      </c>
      <c r="N169" s="920"/>
      <c r="O169" s="550"/>
      <c r="P169" s="551"/>
      <c r="Q169" s="920"/>
      <c r="R169" s="550">
        <v>3</v>
      </c>
      <c r="S169" s="551"/>
      <c r="T169" s="211">
        <v>2</v>
      </c>
    </row>
    <row r="170" spans="1:19" s="211" customFormat="1" ht="16.5" thickBot="1">
      <c r="A170" s="918" t="s">
        <v>155</v>
      </c>
      <c r="B170" s="921" t="s">
        <v>234</v>
      </c>
      <c r="C170" s="556"/>
      <c r="D170" s="700"/>
      <c r="E170" s="869"/>
      <c r="F170" s="869"/>
      <c r="G170" s="919">
        <v>3</v>
      </c>
      <c r="H170" s="922">
        <f t="shared" si="12"/>
        <v>90</v>
      </c>
      <c r="I170" s="700"/>
      <c r="J170" s="700"/>
      <c r="K170" s="700"/>
      <c r="L170" s="700"/>
      <c r="M170" s="923"/>
      <c r="N170" s="846"/>
      <c r="O170" s="837"/>
      <c r="P170" s="847"/>
      <c r="Q170" s="846"/>
      <c r="R170" s="837"/>
      <c r="S170" s="924"/>
    </row>
    <row r="171" spans="1:19" s="211" customFormat="1" ht="16.5" thickBot="1">
      <c r="A171" s="925"/>
      <c r="B171" s="926" t="s">
        <v>48</v>
      </c>
      <c r="C171" s="927"/>
      <c r="D171" s="928"/>
      <c r="E171" s="929"/>
      <c r="F171" s="929"/>
      <c r="G171" s="930">
        <v>1</v>
      </c>
      <c r="H171" s="734">
        <f t="shared" si="12"/>
        <v>30</v>
      </c>
      <c r="I171" s="928"/>
      <c r="J171" s="928"/>
      <c r="K171" s="928"/>
      <c r="L171" s="928"/>
      <c r="M171" s="931"/>
      <c r="N171" s="855"/>
      <c r="O171" s="853"/>
      <c r="P171" s="856"/>
      <c r="Q171" s="932"/>
      <c r="R171" s="853"/>
      <c r="S171" s="933"/>
    </row>
    <row r="172" spans="1:20" s="211" customFormat="1" ht="16.5" thickBot="1">
      <c r="A172" s="934"/>
      <c r="B172" s="935" t="s">
        <v>49</v>
      </c>
      <c r="C172" s="936"/>
      <c r="D172" s="937" t="s">
        <v>259</v>
      </c>
      <c r="E172" s="878"/>
      <c r="F172" s="878"/>
      <c r="G172" s="938">
        <v>2</v>
      </c>
      <c r="H172" s="939">
        <f t="shared" si="12"/>
        <v>60</v>
      </c>
      <c r="I172" s="647">
        <f>J172+K172+L172</f>
        <v>24</v>
      </c>
      <c r="J172" s="937">
        <v>16</v>
      </c>
      <c r="K172" s="937"/>
      <c r="L172" s="937">
        <v>8</v>
      </c>
      <c r="M172" s="940">
        <v>39</v>
      </c>
      <c r="N172" s="855"/>
      <c r="O172" s="853"/>
      <c r="P172" s="856"/>
      <c r="Q172" s="932"/>
      <c r="R172" s="853"/>
      <c r="S172" s="933">
        <v>3</v>
      </c>
      <c r="T172" s="211">
        <v>2</v>
      </c>
    </row>
    <row r="173" spans="1:19" s="31" customFormat="1" ht="16.5" thickBot="1">
      <c r="A173" s="941"/>
      <c r="B173" s="942"/>
      <c r="C173" s="943"/>
      <c r="D173" s="944"/>
      <c r="E173" s="945"/>
      <c r="F173" s="945"/>
      <c r="G173" s="946"/>
      <c r="H173" s="947"/>
      <c r="I173" s="944"/>
      <c r="J173" s="944"/>
      <c r="K173" s="944"/>
      <c r="L173" s="944"/>
      <c r="M173" s="948"/>
      <c r="N173" s="949"/>
      <c r="O173" s="950"/>
      <c r="P173" s="951"/>
      <c r="Q173" s="723"/>
      <c r="R173" s="950"/>
      <c r="S173" s="952"/>
    </row>
    <row r="174" spans="1:26" s="31" customFormat="1" ht="15.75">
      <c r="A174" s="953"/>
      <c r="B174" s="954" t="s">
        <v>266</v>
      </c>
      <c r="C174" s="669"/>
      <c r="D174" s="746">
        <v>3</v>
      </c>
      <c r="E174" s="682"/>
      <c r="F174" s="682"/>
      <c r="G174" s="762">
        <v>3</v>
      </c>
      <c r="H174" s="762">
        <f>G174*30</f>
        <v>90</v>
      </c>
      <c r="I174" s="955">
        <f>J174+L174</f>
        <v>30</v>
      </c>
      <c r="J174" s="955">
        <v>15</v>
      </c>
      <c r="K174" s="955"/>
      <c r="L174" s="955">
        <v>15</v>
      </c>
      <c r="M174" s="956">
        <f>H174-I174</f>
        <v>60</v>
      </c>
      <c r="N174" s="957"/>
      <c r="O174" s="958"/>
      <c r="P174" s="959"/>
      <c r="Q174" s="957">
        <v>2</v>
      </c>
      <c r="R174" s="958"/>
      <c r="S174" s="959"/>
      <c r="T174" s="31">
        <v>2</v>
      </c>
      <c r="Z174" s="31" t="s">
        <v>272</v>
      </c>
    </row>
    <row r="175" spans="1:19" s="31" customFormat="1" ht="15.75">
      <c r="A175" s="953"/>
      <c r="B175" s="960" t="s">
        <v>267</v>
      </c>
      <c r="C175" s="669"/>
      <c r="D175" s="746"/>
      <c r="E175" s="682"/>
      <c r="F175" s="682"/>
      <c r="G175" s="762">
        <f>G176+G177</f>
        <v>3</v>
      </c>
      <c r="H175" s="762">
        <f>G175*30</f>
        <v>90</v>
      </c>
      <c r="I175" s="955"/>
      <c r="J175" s="955"/>
      <c r="K175" s="955"/>
      <c r="L175" s="955"/>
      <c r="M175" s="961"/>
      <c r="N175" s="962"/>
      <c r="O175" s="695"/>
      <c r="P175" s="963"/>
      <c r="Q175" s="962"/>
      <c r="R175" s="695"/>
      <c r="S175" s="963"/>
    </row>
    <row r="176" spans="1:19" s="31" customFormat="1" ht="15.75">
      <c r="A176" s="964"/>
      <c r="B176" s="738" t="s">
        <v>48</v>
      </c>
      <c r="C176" s="669"/>
      <c r="D176" s="746"/>
      <c r="E176" s="682"/>
      <c r="F176" s="682"/>
      <c r="G176" s="762">
        <v>1</v>
      </c>
      <c r="H176" s="762"/>
      <c r="I176" s="955"/>
      <c r="J176" s="955"/>
      <c r="K176" s="955"/>
      <c r="L176" s="955"/>
      <c r="M176" s="677"/>
      <c r="N176" s="965"/>
      <c r="O176" s="966"/>
      <c r="P176" s="967"/>
      <c r="Q176" s="968"/>
      <c r="R176" s="966"/>
      <c r="S176" s="967"/>
    </row>
    <row r="177" spans="1:20" s="31" customFormat="1" ht="15.75">
      <c r="A177" s="964"/>
      <c r="B177" s="745" t="s">
        <v>49</v>
      </c>
      <c r="C177" s="669"/>
      <c r="D177" s="746" t="s">
        <v>258</v>
      </c>
      <c r="E177" s="682"/>
      <c r="F177" s="682"/>
      <c r="G177" s="762">
        <v>2</v>
      </c>
      <c r="H177" s="762">
        <f>G177*30</f>
        <v>60</v>
      </c>
      <c r="I177" s="955">
        <f>J177+L177</f>
        <v>40</v>
      </c>
      <c r="J177" s="955">
        <v>20</v>
      </c>
      <c r="K177" s="955"/>
      <c r="L177" s="955">
        <v>20</v>
      </c>
      <c r="M177" s="961">
        <f>H177-I177</f>
        <v>20</v>
      </c>
      <c r="N177" s="962"/>
      <c r="O177" s="695"/>
      <c r="P177" s="963"/>
      <c r="Q177" s="962"/>
      <c r="R177" s="695">
        <v>2</v>
      </c>
      <c r="S177" s="963"/>
      <c r="T177" s="31">
        <v>2</v>
      </c>
    </row>
    <row r="178" spans="1:20" s="207" customFormat="1" ht="15.75">
      <c r="A178" s="969"/>
      <c r="B178" s="969" t="s">
        <v>270</v>
      </c>
      <c r="C178" s="669"/>
      <c r="D178" s="746"/>
      <c r="E178" s="746" t="s">
        <v>273</v>
      </c>
      <c r="F178" s="682"/>
      <c r="G178" s="762">
        <v>1</v>
      </c>
      <c r="H178" s="762">
        <v>30</v>
      </c>
      <c r="I178" s="955">
        <v>20</v>
      </c>
      <c r="J178" s="955"/>
      <c r="K178" s="955"/>
      <c r="L178" s="955">
        <v>20</v>
      </c>
      <c r="M178" s="677">
        <v>10</v>
      </c>
      <c r="N178" s="965"/>
      <c r="O178" s="966"/>
      <c r="P178" s="967"/>
      <c r="Q178" s="968"/>
      <c r="R178" s="966">
        <v>1</v>
      </c>
      <c r="S178" s="967">
        <v>1</v>
      </c>
      <c r="T178" s="207">
        <v>2</v>
      </c>
    </row>
    <row r="179" spans="1:19" s="31" customFormat="1" ht="3.75" customHeight="1">
      <c r="A179" s="780"/>
      <c r="B179" s="970"/>
      <c r="C179" s="718"/>
      <c r="D179" s="943"/>
      <c r="E179" s="971"/>
      <c r="F179" s="971"/>
      <c r="G179" s="972"/>
      <c r="H179" s="971"/>
      <c r="I179" s="971"/>
      <c r="J179" s="971"/>
      <c r="K179" s="971"/>
      <c r="L179" s="971"/>
      <c r="M179" s="973"/>
      <c r="N179" s="974"/>
      <c r="O179" s="782"/>
      <c r="P179" s="975"/>
      <c r="Q179" s="974"/>
      <c r="R179" s="782"/>
      <c r="S179" s="819"/>
    </row>
    <row r="180" spans="1:19" s="35" customFormat="1" ht="17.25" customHeight="1">
      <c r="A180" s="976"/>
      <c r="B180" s="977" t="s">
        <v>235</v>
      </c>
      <c r="C180" s="498"/>
      <c r="D180" s="498">
        <v>3</v>
      </c>
      <c r="E180" s="498"/>
      <c r="F180" s="498"/>
      <c r="G180" s="905">
        <v>3</v>
      </c>
      <c r="H180" s="905">
        <f>G180*30</f>
        <v>90</v>
      </c>
      <c r="I180" s="905">
        <v>30</v>
      </c>
      <c r="J180" s="905">
        <v>15</v>
      </c>
      <c r="K180" s="905"/>
      <c r="L180" s="905">
        <v>15</v>
      </c>
      <c r="M180" s="978">
        <v>60</v>
      </c>
      <c r="N180" s="979"/>
      <c r="O180" s="498"/>
      <c r="P180" s="980"/>
      <c r="Q180" s="979">
        <v>2</v>
      </c>
      <c r="R180" s="498"/>
      <c r="S180" s="981"/>
    </row>
    <row r="181" spans="1:19" s="31" customFormat="1" ht="15.75">
      <c r="A181" s="827"/>
      <c r="B181" s="982" t="s">
        <v>219</v>
      </c>
      <c r="C181" s="669"/>
      <c r="D181" s="746"/>
      <c r="E181" s="682"/>
      <c r="F181" s="682"/>
      <c r="G181" s="762">
        <f>G182+G183</f>
        <v>3</v>
      </c>
      <c r="H181" s="762">
        <f>G181*30</f>
        <v>90</v>
      </c>
      <c r="I181" s="955"/>
      <c r="J181" s="955"/>
      <c r="K181" s="955"/>
      <c r="L181" s="955"/>
      <c r="M181" s="961"/>
      <c r="N181" s="962"/>
      <c r="O181" s="695"/>
      <c r="P181" s="963"/>
      <c r="Q181" s="962"/>
      <c r="R181" s="695"/>
      <c r="S181" s="963"/>
    </row>
    <row r="182" spans="1:19" s="31" customFormat="1" ht="15.75">
      <c r="A182" s="827"/>
      <c r="B182" s="738" t="s">
        <v>48</v>
      </c>
      <c r="C182" s="669"/>
      <c r="D182" s="746"/>
      <c r="E182" s="682"/>
      <c r="F182" s="682"/>
      <c r="G182" s="762">
        <v>1</v>
      </c>
      <c r="H182" s="762"/>
      <c r="I182" s="955"/>
      <c r="J182" s="955"/>
      <c r="K182" s="955"/>
      <c r="L182" s="955"/>
      <c r="M182" s="677"/>
      <c r="N182" s="965"/>
      <c r="O182" s="966"/>
      <c r="P182" s="967"/>
      <c r="Q182" s="968"/>
      <c r="R182" s="966"/>
      <c r="S182" s="967"/>
    </row>
    <row r="183" spans="1:19" s="31" customFormat="1" ht="15.75">
      <c r="A183" s="827"/>
      <c r="B183" s="745" t="s">
        <v>49</v>
      </c>
      <c r="C183" s="669"/>
      <c r="D183" s="746" t="s">
        <v>258</v>
      </c>
      <c r="E183" s="682"/>
      <c r="F183" s="682"/>
      <c r="G183" s="762">
        <v>2</v>
      </c>
      <c r="H183" s="762">
        <f>G183*30</f>
        <v>60</v>
      </c>
      <c r="I183" s="955">
        <f>J183+L183</f>
        <v>20</v>
      </c>
      <c r="J183" s="955">
        <v>10</v>
      </c>
      <c r="K183" s="955"/>
      <c r="L183" s="955">
        <v>10</v>
      </c>
      <c r="M183" s="961">
        <f>H183-I183</f>
        <v>40</v>
      </c>
      <c r="N183" s="962"/>
      <c r="O183" s="695"/>
      <c r="P183" s="963"/>
      <c r="Q183" s="962"/>
      <c r="R183" s="695">
        <v>2</v>
      </c>
      <c r="S183" s="963"/>
    </row>
    <row r="184" spans="1:19" s="31" customFormat="1" ht="15.75">
      <c r="A184" s="827"/>
      <c r="B184" s="982" t="s">
        <v>223</v>
      </c>
      <c r="C184" s="669"/>
      <c r="D184" s="746">
        <v>3</v>
      </c>
      <c r="E184" s="682"/>
      <c r="F184" s="682"/>
      <c r="G184" s="762">
        <v>3</v>
      </c>
      <c r="H184" s="762">
        <f>G184*30</f>
        <v>90</v>
      </c>
      <c r="I184" s="955">
        <f>J184+L184</f>
        <v>30</v>
      </c>
      <c r="J184" s="955">
        <v>15</v>
      </c>
      <c r="K184" s="955"/>
      <c r="L184" s="955">
        <v>15</v>
      </c>
      <c r="M184" s="961">
        <f>H184-I184</f>
        <v>60</v>
      </c>
      <c r="N184" s="962"/>
      <c r="O184" s="695"/>
      <c r="P184" s="963"/>
      <c r="Q184" s="962">
        <v>2</v>
      </c>
      <c r="R184" s="695"/>
      <c r="S184" s="963"/>
    </row>
    <row r="185" spans="1:19" s="31" customFormat="1" ht="15.75">
      <c r="A185" s="827"/>
      <c r="B185" s="982" t="s">
        <v>236</v>
      </c>
      <c r="C185" s="669"/>
      <c r="D185" s="746"/>
      <c r="E185" s="682"/>
      <c r="F185" s="682"/>
      <c r="G185" s="762">
        <f>G186+G187</f>
        <v>3</v>
      </c>
      <c r="H185" s="762">
        <f>G185*30</f>
        <v>90</v>
      </c>
      <c r="I185" s="955"/>
      <c r="J185" s="955"/>
      <c r="K185" s="955"/>
      <c r="L185" s="955"/>
      <c r="M185" s="961"/>
      <c r="N185" s="962"/>
      <c r="O185" s="695"/>
      <c r="P185" s="963"/>
      <c r="Q185" s="962"/>
      <c r="R185" s="695"/>
      <c r="S185" s="963"/>
    </row>
    <row r="186" spans="1:19" s="31" customFormat="1" ht="15.75">
      <c r="A186" s="827"/>
      <c r="B186" s="738" t="s">
        <v>48</v>
      </c>
      <c r="C186" s="669"/>
      <c r="D186" s="746"/>
      <c r="E186" s="682"/>
      <c r="F186" s="682"/>
      <c r="G186" s="762">
        <v>1</v>
      </c>
      <c r="H186" s="762"/>
      <c r="I186" s="955"/>
      <c r="J186" s="955"/>
      <c r="K186" s="955"/>
      <c r="L186" s="955"/>
      <c r="M186" s="677"/>
      <c r="N186" s="965"/>
      <c r="O186" s="966"/>
      <c r="P186" s="967"/>
      <c r="Q186" s="968"/>
      <c r="R186" s="966"/>
      <c r="S186" s="967"/>
    </row>
    <row r="187" spans="1:19" s="31" customFormat="1" ht="15.75">
      <c r="A187" s="827"/>
      <c r="B187" s="745" t="s">
        <v>49</v>
      </c>
      <c r="C187" s="669"/>
      <c r="D187" s="746" t="s">
        <v>258</v>
      </c>
      <c r="E187" s="682"/>
      <c r="F187" s="682"/>
      <c r="G187" s="762">
        <v>2</v>
      </c>
      <c r="H187" s="762">
        <f>G187*30</f>
        <v>60</v>
      </c>
      <c r="I187" s="955">
        <f>J187+L187</f>
        <v>20</v>
      </c>
      <c r="J187" s="955">
        <v>10</v>
      </c>
      <c r="K187" s="955"/>
      <c r="L187" s="955">
        <v>10</v>
      </c>
      <c r="M187" s="961">
        <f>H187-I187</f>
        <v>40</v>
      </c>
      <c r="N187" s="962"/>
      <c r="O187" s="695"/>
      <c r="P187" s="963"/>
      <c r="Q187" s="962"/>
      <c r="R187" s="695">
        <v>2</v>
      </c>
      <c r="S187" s="963"/>
    </row>
    <row r="188" spans="1:19" s="31" customFormat="1" ht="15.75">
      <c r="A188" s="827"/>
      <c r="B188" s="982" t="s">
        <v>237</v>
      </c>
      <c r="C188" s="494"/>
      <c r="D188" s="494">
        <v>3</v>
      </c>
      <c r="E188" s="494"/>
      <c r="F188" s="494"/>
      <c r="G188" s="983">
        <v>3</v>
      </c>
      <c r="H188" s="983">
        <v>90</v>
      </c>
      <c r="I188" s="494">
        <v>30</v>
      </c>
      <c r="J188" s="983">
        <v>15</v>
      </c>
      <c r="K188" s="983"/>
      <c r="L188" s="983">
        <v>15</v>
      </c>
      <c r="M188" s="531">
        <v>60</v>
      </c>
      <c r="N188" s="662"/>
      <c r="O188" s="518"/>
      <c r="P188" s="519"/>
      <c r="Q188" s="595">
        <v>2</v>
      </c>
      <c r="R188" s="518"/>
      <c r="S188" s="519"/>
    </row>
    <row r="189" spans="1:19" s="31" customFormat="1" ht="30" customHeight="1">
      <c r="A189" s="827"/>
      <c r="B189" s="982" t="s">
        <v>224</v>
      </c>
      <c r="C189" s="494"/>
      <c r="D189" s="494">
        <v>3</v>
      </c>
      <c r="E189" s="491"/>
      <c r="F189" s="491"/>
      <c r="G189" s="983">
        <v>3</v>
      </c>
      <c r="H189" s="983">
        <v>90</v>
      </c>
      <c r="I189" s="494">
        <v>30</v>
      </c>
      <c r="J189" s="983">
        <v>15</v>
      </c>
      <c r="K189" s="983"/>
      <c r="L189" s="983">
        <v>15</v>
      </c>
      <c r="M189" s="531">
        <v>60</v>
      </c>
      <c r="N189" s="662"/>
      <c r="O189" s="518"/>
      <c r="P189" s="519"/>
      <c r="Q189" s="595">
        <v>2</v>
      </c>
      <c r="R189" s="518"/>
      <c r="S189" s="519"/>
    </row>
    <row r="190" spans="1:19" s="31" customFormat="1" ht="15.75">
      <c r="A190" s="827"/>
      <c r="B190" s="982" t="s">
        <v>56</v>
      </c>
      <c r="C190" s="491"/>
      <c r="D190" s="494"/>
      <c r="E190" s="491"/>
      <c r="F190" s="491"/>
      <c r="G190" s="983">
        <f>G191+G192</f>
        <v>5</v>
      </c>
      <c r="H190" s="983">
        <f>H191+H192</f>
        <v>150</v>
      </c>
      <c r="I190" s="983">
        <f>I191+I192</f>
        <v>58</v>
      </c>
      <c r="J190" s="983"/>
      <c r="K190" s="983"/>
      <c r="L190" s="983">
        <f>L191+L192</f>
        <v>58</v>
      </c>
      <c r="M190" s="983">
        <f>M191+M192</f>
        <v>92</v>
      </c>
      <c r="N190" s="983"/>
      <c r="O190" s="983"/>
      <c r="P190" s="983"/>
      <c r="Q190" s="983"/>
      <c r="R190" s="983"/>
      <c r="S190" s="892"/>
    </row>
    <row r="191" spans="1:19" s="31" customFormat="1" ht="15.75">
      <c r="A191" s="984"/>
      <c r="B191" s="755" t="s">
        <v>49</v>
      </c>
      <c r="C191" s="494"/>
      <c r="D191" s="494">
        <v>3</v>
      </c>
      <c r="E191" s="494"/>
      <c r="F191" s="494"/>
      <c r="G191" s="902">
        <v>3</v>
      </c>
      <c r="H191" s="494">
        <f>G191*30</f>
        <v>90</v>
      </c>
      <c r="I191" s="494">
        <f>L191</f>
        <v>30</v>
      </c>
      <c r="J191" s="494"/>
      <c r="K191" s="494"/>
      <c r="L191" s="494">
        <v>30</v>
      </c>
      <c r="M191" s="531">
        <f>H191-I191</f>
        <v>60</v>
      </c>
      <c r="N191" s="903"/>
      <c r="O191" s="491"/>
      <c r="P191" s="904"/>
      <c r="Q191" s="903">
        <v>2</v>
      </c>
      <c r="R191" s="491"/>
      <c r="S191" s="892"/>
    </row>
    <row r="192" spans="1:19" s="31" customFormat="1" ht="15.75">
      <c r="A192" s="984"/>
      <c r="B192" s="755" t="s">
        <v>49</v>
      </c>
      <c r="C192" s="494"/>
      <c r="D192" s="494" t="s">
        <v>258</v>
      </c>
      <c r="E192" s="494"/>
      <c r="F192" s="494"/>
      <c r="G192" s="902">
        <v>2</v>
      </c>
      <c r="H192" s="494">
        <f>G192*30</f>
        <v>60</v>
      </c>
      <c r="I192" s="494">
        <v>28</v>
      </c>
      <c r="J192" s="494"/>
      <c r="K192" s="494"/>
      <c r="L192" s="494">
        <v>28</v>
      </c>
      <c r="M192" s="531">
        <f>H192-I192</f>
        <v>32</v>
      </c>
      <c r="N192" s="903"/>
      <c r="O192" s="491"/>
      <c r="P192" s="904"/>
      <c r="Q192" s="903"/>
      <c r="R192" s="491">
        <v>2</v>
      </c>
      <c r="S192" s="892"/>
    </row>
    <row r="193" spans="1:19" s="39" customFormat="1" ht="31.5">
      <c r="A193" s="985"/>
      <c r="B193" s="769" t="s">
        <v>238</v>
      </c>
      <c r="C193" s="986"/>
      <c r="D193" s="889"/>
      <c r="E193" s="986"/>
      <c r="F193" s="986"/>
      <c r="G193" s="987">
        <f>G194+G195</f>
        <v>3</v>
      </c>
      <c r="H193" s="987">
        <f>G193*30</f>
        <v>90</v>
      </c>
      <c r="I193" s="988"/>
      <c r="J193" s="988"/>
      <c r="K193" s="988"/>
      <c r="L193" s="988"/>
      <c r="M193" s="989"/>
      <c r="N193" s="990"/>
      <c r="O193" s="988"/>
      <c r="P193" s="991"/>
      <c r="Q193" s="990"/>
      <c r="R193" s="988"/>
      <c r="S193" s="991"/>
    </row>
    <row r="194" spans="1:19" s="31" customFormat="1" ht="15.75">
      <c r="A194" s="776"/>
      <c r="B194" s="738" t="s">
        <v>48</v>
      </c>
      <c r="C194" s="669"/>
      <c r="D194" s="746"/>
      <c r="E194" s="682"/>
      <c r="F194" s="682"/>
      <c r="G194" s="762">
        <v>1</v>
      </c>
      <c r="H194" s="762"/>
      <c r="I194" s="955"/>
      <c r="J194" s="955"/>
      <c r="K194" s="955"/>
      <c r="L194" s="955"/>
      <c r="M194" s="677"/>
      <c r="N194" s="965"/>
      <c r="O194" s="966"/>
      <c r="P194" s="967"/>
      <c r="Q194" s="968"/>
      <c r="R194" s="966"/>
      <c r="S194" s="967"/>
    </row>
    <row r="195" spans="1:19" s="31" customFormat="1" ht="15.75">
      <c r="A195" s="776"/>
      <c r="B195" s="745" t="s">
        <v>49</v>
      </c>
      <c r="C195" s="669"/>
      <c r="D195" s="746" t="s">
        <v>258</v>
      </c>
      <c r="E195" s="682"/>
      <c r="F195" s="682"/>
      <c r="G195" s="762">
        <v>2</v>
      </c>
      <c r="H195" s="762">
        <f>G195*30</f>
        <v>60</v>
      </c>
      <c r="I195" s="955">
        <f>J195+L195</f>
        <v>20</v>
      </c>
      <c r="J195" s="955">
        <v>10</v>
      </c>
      <c r="K195" s="955"/>
      <c r="L195" s="955">
        <v>10</v>
      </c>
      <c r="M195" s="961">
        <f>H195-I195</f>
        <v>40</v>
      </c>
      <c r="N195" s="962"/>
      <c r="O195" s="695"/>
      <c r="P195" s="963"/>
      <c r="Q195" s="962"/>
      <c r="R195" s="695">
        <v>2</v>
      </c>
      <c r="S195" s="963"/>
    </row>
    <row r="196" spans="1:19" s="40" customFormat="1" ht="15.75" hidden="1">
      <c r="A196" s="737"/>
      <c r="B196" s="969"/>
      <c r="C196" s="739"/>
      <c r="D196" s="739"/>
      <c r="E196" s="739"/>
      <c r="F196" s="739"/>
      <c r="G196" s="902"/>
      <c r="H196" s="739"/>
      <c r="I196" s="739"/>
      <c r="J196" s="739"/>
      <c r="K196" s="739"/>
      <c r="L196" s="739"/>
      <c r="M196" s="741"/>
      <c r="N196" s="742"/>
      <c r="O196" s="739"/>
      <c r="P196" s="743"/>
      <c r="Q196" s="744"/>
      <c r="R196" s="739"/>
      <c r="S196" s="743"/>
    </row>
    <row r="197" spans="1:19" s="31" customFormat="1" ht="47.25">
      <c r="A197" s="751"/>
      <c r="B197" s="992" t="s">
        <v>255</v>
      </c>
      <c r="C197" s="993"/>
      <c r="D197" s="994"/>
      <c r="E197" s="995" t="s">
        <v>259</v>
      </c>
      <c r="F197" s="995"/>
      <c r="G197" s="902">
        <v>1</v>
      </c>
      <c r="H197" s="509">
        <v>30</v>
      </c>
      <c r="I197" s="656">
        <v>20</v>
      </c>
      <c r="J197" s="656"/>
      <c r="K197" s="995"/>
      <c r="L197" s="995">
        <v>20</v>
      </c>
      <c r="M197" s="996">
        <f>H197-I197</f>
        <v>10</v>
      </c>
      <c r="N197" s="903"/>
      <c r="O197" s="490"/>
      <c r="P197" s="997"/>
      <c r="Q197" s="490"/>
      <c r="R197" s="490">
        <v>1</v>
      </c>
      <c r="S197" s="997">
        <v>1</v>
      </c>
    </row>
    <row r="198" spans="1:19" s="31" customFormat="1" ht="16.5" thickBot="1">
      <c r="A198" s="588"/>
      <c r="B198" s="868" t="s">
        <v>192</v>
      </c>
      <c r="C198" s="556"/>
      <c r="D198" s="556"/>
      <c r="E198" s="556"/>
      <c r="F198" s="556"/>
      <c r="G198" s="869">
        <f>G199+G200</f>
        <v>36.5</v>
      </c>
      <c r="H198" s="869">
        <f aca="true" t="shared" si="13" ref="H198:M198">H199+H200</f>
        <v>1095</v>
      </c>
      <c r="I198" s="869">
        <f t="shared" si="13"/>
        <v>257</v>
      </c>
      <c r="J198" s="869">
        <f t="shared" si="13"/>
        <v>148</v>
      </c>
      <c r="K198" s="869">
        <f t="shared" si="13"/>
        <v>0</v>
      </c>
      <c r="L198" s="869">
        <f t="shared" si="13"/>
        <v>109</v>
      </c>
      <c r="M198" s="869">
        <f t="shared" si="13"/>
        <v>391</v>
      </c>
      <c r="N198" s="872"/>
      <c r="O198" s="873"/>
      <c r="P198" s="874"/>
      <c r="Q198" s="872"/>
      <c r="R198" s="873"/>
      <c r="S198" s="874"/>
    </row>
    <row r="199" spans="1:19" s="31" customFormat="1" ht="16.5" thickBot="1">
      <c r="A199" s="707"/>
      <c r="B199" s="714" t="s">
        <v>54</v>
      </c>
      <c r="C199" s="725"/>
      <c r="D199" s="725"/>
      <c r="E199" s="725"/>
      <c r="F199" s="725"/>
      <c r="G199" s="726">
        <f>G149+G152+G155+G159+G162+G168+G171+G176+G165</f>
        <v>9</v>
      </c>
      <c r="H199" s="726">
        <f aca="true" t="shared" si="14" ref="H199:M199">H149+H152+H155+H159+H162+H168+H171</f>
        <v>210</v>
      </c>
      <c r="I199" s="726">
        <f t="shared" si="14"/>
        <v>0</v>
      </c>
      <c r="J199" s="726">
        <f t="shared" si="14"/>
        <v>0</v>
      </c>
      <c r="K199" s="726">
        <f t="shared" si="14"/>
        <v>0</v>
      </c>
      <c r="L199" s="726">
        <f t="shared" si="14"/>
        <v>0</v>
      </c>
      <c r="M199" s="726">
        <f t="shared" si="14"/>
        <v>0</v>
      </c>
      <c r="N199" s="877"/>
      <c r="O199" s="878"/>
      <c r="P199" s="879"/>
      <c r="Q199" s="877"/>
      <c r="R199" s="878"/>
      <c r="S199" s="879"/>
    </row>
    <row r="200" spans="1:19" s="31" customFormat="1" ht="16.5" thickBot="1">
      <c r="A200" s="880"/>
      <c r="B200" s="881" t="s">
        <v>193</v>
      </c>
      <c r="C200" s="725"/>
      <c r="D200" s="725"/>
      <c r="E200" s="725"/>
      <c r="F200" s="725"/>
      <c r="G200" s="726">
        <f>G150+G153+G156+G157+G160+G163+G166+G169+G172+G174+G177+G178</f>
        <v>27.5</v>
      </c>
      <c r="H200" s="726">
        <f aca="true" t="shared" si="15" ref="H200:M200">H150+H153+H156+H157+H160+H163+H164+H169+H172+H174+H175+H178</f>
        <v>885</v>
      </c>
      <c r="I200" s="726">
        <f>I150+I153+I156+I157+I160+I163+I164+I169+I172+I174+I175+I178</f>
        <v>257</v>
      </c>
      <c r="J200" s="726">
        <f t="shared" si="15"/>
        <v>148</v>
      </c>
      <c r="K200" s="726">
        <f t="shared" si="15"/>
        <v>0</v>
      </c>
      <c r="L200" s="726">
        <f t="shared" si="15"/>
        <v>109</v>
      </c>
      <c r="M200" s="726">
        <f t="shared" si="15"/>
        <v>391</v>
      </c>
      <c r="N200" s="726">
        <f>N150+N153+N156+N157+N160+N163+N164+N169+N172+N174+N175+N178</f>
        <v>0</v>
      </c>
      <c r="O200" s="726">
        <f>O150+O153+O156+O157+O160+O163+O164+O169+O172+O174+O175+O178</f>
        <v>3</v>
      </c>
      <c r="P200" s="726">
        <f>P150+P153+P156+P157+P160+P163+P164+P169+P172+P174+P175+P178</f>
        <v>0</v>
      </c>
      <c r="Q200" s="726">
        <f>SUM(Q148:Q178)</f>
        <v>6</v>
      </c>
      <c r="R200" s="726">
        <f>SUM(R148:R178)</f>
        <v>9</v>
      </c>
      <c r="S200" s="726">
        <f>SUM(S148:S178)</f>
        <v>13</v>
      </c>
    </row>
    <row r="201" spans="1:19" s="31" customFormat="1" ht="15.75">
      <c r="A201" s="998"/>
      <c r="B201" s="999"/>
      <c r="C201" s="1000"/>
      <c r="D201" s="1001"/>
      <c r="E201" s="947"/>
      <c r="F201" s="947"/>
      <c r="G201" s="947"/>
      <c r="H201" s="947"/>
      <c r="I201" s="947"/>
      <c r="J201" s="947"/>
      <c r="K201" s="947"/>
      <c r="L201" s="947"/>
      <c r="M201" s="1002"/>
      <c r="N201" s="1003"/>
      <c r="O201" s="1001"/>
      <c r="P201" s="1004"/>
      <c r="Q201" s="1005"/>
      <c r="R201" s="1001"/>
      <c r="S201" s="1004"/>
    </row>
    <row r="202" spans="1:19" s="32" customFormat="1" ht="21" customHeight="1" thickBot="1">
      <c r="A202" s="1335" t="s">
        <v>79</v>
      </c>
      <c r="B202" s="1336"/>
      <c r="C202" s="1006"/>
      <c r="D202" s="788"/>
      <c r="E202" s="788"/>
      <c r="F202" s="788"/>
      <c r="G202" s="805">
        <f>G203+G204</f>
        <v>36.5</v>
      </c>
      <c r="H202" s="805">
        <f aca="true" t="shared" si="16" ref="H202:M202">H203+H204</f>
        <v>1095</v>
      </c>
      <c r="I202" s="805">
        <f t="shared" si="16"/>
        <v>257</v>
      </c>
      <c r="J202" s="805">
        <f t="shared" si="16"/>
        <v>148</v>
      </c>
      <c r="K202" s="805">
        <f t="shared" si="16"/>
        <v>0</v>
      </c>
      <c r="L202" s="805">
        <f t="shared" si="16"/>
        <v>109</v>
      </c>
      <c r="M202" s="805">
        <f t="shared" si="16"/>
        <v>391</v>
      </c>
      <c r="N202" s="811"/>
      <c r="O202" s="809"/>
      <c r="P202" s="810"/>
      <c r="Q202" s="808"/>
      <c r="R202" s="809"/>
      <c r="S202" s="810"/>
    </row>
    <row r="203" spans="1:19" s="32" customFormat="1" ht="18.75" customHeight="1" thickBot="1">
      <c r="A203" s="1335" t="s">
        <v>80</v>
      </c>
      <c r="B203" s="1336"/>
      <c r="C203" s="1007"/>
      <c r="D203" s="783"/>
      <c r="E203" s="783"/>
      <c r="F203" s="783"/>
      <c r="G203" s="1008">
        <f aca="true" t="shared" si="17" ref="G203:M204">G199+G145+G141</f>
        <v>9</v>
      </c>
      <c r="H203" s="1008">
        <f t="shared" si="17"/>
        <v>210</v>
      </c>
      <c r="I203" s="1008">
        <f t="shared" si="17"/>
        <v>0</v>
      </c>
      <c r="J203" s="1008">
        <f t="shared" si="17"/>
        <v>0</v>
      </c>
      <c r="K203" s="1008">
        <f t="shared" si="17"/>
        <v>0</v>
      </c>
      <c r="L203" s="1008">
        <f t="shared" si="17"/>
        <v>0</v>
      </c>
      <c r="M203" s="1008">
        <f t="shared" si="17"/>
        <v>0</v>
      </c>
      <c r="N203" s="811"/>
      <c r="O203" s="809"/>
      <c r="P203" s="810"/>
      <c r="Q203" s="808"/>
      <c r="R203" s="809"/>
      <c r="S203" s="810"/>
    </row>
    <row r="204" spans="1:19" s="37" customFormat="1" ht="21" customHeight="1" thickBot="1">
      <c r="A204" s="1337" t="s">
        <v>81</v>
      </c>
      <c r="B204" s="1338"/>
      <c r="C204" s="1009"/>
      <c r="D204" s="788"/>
      <c r="E204" s="787"/>
      <c r="F204" s="787"/>
      <c r="G204" s="799">
        <f t="shared" si="17"/>
        <v>27.5</v>
      </c>
      <c r="H204" s="799">
        <f t="shared" si="17"/>
        <v>885</v>
      </c>
      <c r="I204" s="799">
        <f t="shared" si="17"/>
        <v>257</v>
      </c>
      <c r="J204" s="799">
        <f t="shared" si="17"/>
        <v>148</v>
      </c>
      <c r="K204" s="799">
        <f t="shared" si="17"/>
        <v>0</v>
      </c>
      <c r="L204" s="799">
        <f t="shared" si="17"/>
        <v>109</v>
      </c>
      <c r="M204" s="799">
        <f t="shared" si="17"/>
        <v>391</v>
      </c>
      <c r="N204" s="799">
        <f aca="true" t="shared" si="18" ref="N204:S204">N200+N146+N142</f>
        <v>0</v>
      </c>
      <c r="O204" s="799">
        <f t="shared" si="18"/>
        <v>3</v>
      </c>
      <c r="P204" s="799">
        <f t="shared" si="18"/>
        <v>0</v>
      </c>
      <c r="Q204" s="799">
        <f t="shared" si="18"/>
        <v>6</v>
      </c>
      <c r="R204" s="799">
        <f t="shared" si="18"/>
        <v>9</v>
      </c>
      <c r="S204" s="799">
        <f t="shared" si="18"/>
        <v>13</v>
      </c>
    </row>
    <row r="205" spans="1:19" s="31" customFormat="1" ht="19.5" customHeight="1" thickBot="1">
      <c r="A205" s="1353" t="s">
        <v>170</v>
      </c>
      <c r="B205" s="1354"/>
      <c r="C205" s="1354"/>
      <c r="D205" s="1354"/>
      <c r="E205" s="1354"/>
      <c r="F205" s="1354"/>
      <c r="G205" s="1354"/>
      <c r="H205" s="1354"/>
      <c r="I205" s="1354"/>
      <c r="J205" s="1354"/>
      <c r="K205" s="1354"/>
      <c r="L205" s="1354"/>
      <c r="M205" s="1354"/>
      <c r="N205" s="1354"/>
      <c r="O205" s="1354"/>
      <c r="P205" s="1354"/>
      <c r="Q205" s="1354"/>
      <c r="R205" s="1354"/>
      <c r="S205" s="1355"/>
    </row>
    <row r="206" spans="1:19" s="31" customFormat="1" ht="19.5" customHeight="1">
      <c r="A206" s="1010" t="s">
        <v>144</v>
      </c>
      <c r="B206" s="895" t="s">
        <v>20</v>
      </c>
      <c r="C206" s="465"/>
      <c r="D206" s="645"/>
      <c r="E206" s="645"/>
      <c r="F206" s="645"/>
      <c r="G206" s="645">
        <v>9.5</v>
      </c>
      <c r="H206" s="897">
        <f>G206*30</f>
        <v>285</v>
      </c>
      <c r="I206" s="465"/>
      <c r="J206" s="465"/>
      <c r="K206" s="465"/>
      <c r="L206" s="465"/>
      <c r="M206" s="1011"/>
      <c r="N206" s="1012"/>
      <c r="O206" s="1013"/>
      <c r="P206" s="1014"/>
      <c r="Q206" s="1012"/>
      <c r="R206" s="1013"/>
      <c r="S206" s="1014"/>
    </row>
    <row r="207" spans="1:19" s="31" customFormat="1" ht="19.5" customHeight="1">
      <c r="A207" s="1015" t="s">
        <v>145</v>
      </c>
      <c r="B207" s="982" t="s">
        <v>60</v>
      </c>
      <c r="C207" s="494"/>
      <c r="D207" s="1016"/>
      <c r="E207" s="1016"/>
      <c r="F207" s="1016"/>
      <c r="G207" s="1017">
        <v>4</v>
      </c>
      <c r="H207" s="1018">
        <f>G207*30</f>
        <v>120</v>
      </c>
      <c r="I207" s="663"/>
      <c r="J207" s="663"/>
      <c r="K207" s="663"/>
      <c r="L207" s="663"/>
      <c r="M207" s="1019"/>
      <c r="N207" s="1020"/>
      <c r="O207" s="663"/>
      <c r="P207" s="1021"/>
      <c r="Q207" s="1020"/>
      <c r="R207" s="663"/>
      <c r="S207" s="1021"/>
    </row>
    <row r="208" spans="1:19" s="31" customFormat="1" ht="17.25" customHeight="1">
      <c r="A208" s="1015" t="s">
        <v>146</v>
      </c>
      <c r="B208" s="769" t="s">
        <v>51</v>
      </c>
      <c r="C208" s="494"/>
      <c r="D208" s="510" t="s">
        <v>259</v>
      </c>
      <c r="E208" s="510"/>
      <c r="F208" s="510"/>
      <c r="G208" s="762">
        <v>4</v>
      </c>
      <c r="H208" s="897">
        <f>G208*30</f>
        <v>120</v>
      </c>
      <c r="I208" s="663"/>
      <c r="J208" s="663"/>
      <c r="K208" s="663"/>
      <c r="L208" s="663"/>
      <c r="M208" s="1019"/>
      <c r="N208" s="1020"/>
      <c r="O208" s="663"/>
      <c r="P208" s="1021"/>
      <c r="Q208" s="1020"/>
      <c r="R208" s="663"/>
      <c r="S208" s="1021"/>
    </row>
    <row r="209" spans="1:19" s="31" customFormat="1" ht="19.5" customHeight="1" thickBot="1">
      <c r="A209" s="1022" t="s">
        <v>147</v>
      </c>
      <c r="B209" s="1023" t="s">
        <v>59</v>
      </c>
      <c r="C209" s="1024"/>
      <c r="D209" s="1025"/>
      <c r="E209" s="1025"/>
      <c r="F209" s="1025"/>
      <c r="G209" s="1026">
        <v>5</v>
      </c>
      <c r="H209" s="1018">
        <f>G209*30</f>
        <v>150</v>
      </c>
      <c r="I209" s="1027"/>
      <c r="J209" s="1027"/>
      <c r="K209" s="1027"/>
      <c r="L209" s="1027"/>
      <c r="M209" s="1028"/>
      <c r="N209" s="1029"/>
      <c r="O209" s="1027"/>
      <c r="P209" s="1030"/>
      <c r="Q209" s="1020"/>
      <c r="R209" s="663"/>
      <c r="S209" s="1021"/>
    </row>
    <row r="210" spans="1:19" s="31" customFormat="1" ht="19.5" customHeight="1" thickBot="1">
      <c r="A210" s="560"/>
      <c r="B210" s="708" t="s">
        <v>33</v>
      </c>
      <c r="C210" s="788"/>
      <c r="D210" s="1031"/>
      <c r="E210" s="1031"/>
      <c r="F210" s="1031"/>
      <c r="G210" s="710">
        <f>G211+G212</f>
        <v>22.5</v>
      </c>
      <c r="H210" s="710">
        <f>H211+H212</f>
        <v>675</v>
      </c>
      <c r="I210" s="710"/>
      <c r="J210" s="710"/>
      <c r="K210" s="710"/>
      <c r="L210" s="710"/>
      <c r="M210" s="710"/>
      <c r="N210" s="808"/>
      <c r="O210" s="809"/>
      <c r="P210" s="810"/>
      <c r="Q210" s="1020"/>
      <c r="R210" s="663"/>
      <c r="S210" s="1021"/>
    </row>
    <row r="211" spans="1:19" s="31" customFormat="1" ht="19.5" customHeight="1" thickBot="1">
      <c r="A211" s="716"/>
      <c r="B211" s="717" t="s">
        <v>54</v>
      </c>
      <c r="C211" s="1032"/>
      <c r="D211" s="1033"/>
      <c r="E211" s="1033"/>
      <c r="F211" s="1033"/>
      <c r="G211" s="719">
        <f>G207+G209</f>
        <v>9</v>
      </c>
      <c r="H211" s="719">
        <f>H207+H209</f>
        <v>270</v>
      </c>
      <c r="I211" s="719"/>
      <c r="J211" s="719"/>
      <c r="K211" s="719"/>
      <c r="L211" s="719"/>
      <c r="M211" s="719"/>
      <c r="N211" s="1034"/>
      <c r="O211" s="1035"/>
      <c r="P211" s="1036"/>
      <c r="Q211" s="1037"/>
      <c r="R211" s="1038"/>
      <c r="S211" s="1039"/>
    </row>
    <row r="212" spans="1:19" s="37" customFormat="1" ht="19.5" customHeight="1" thickBot="1">
      <c r="A212" s="1040"/>
      <c r="B212" s="1041" t="s">
        <v>78</v>
      </c>
      <c r="C212" s="798"/>
      <c r="D212" s="788"/>
      <c r="E212" s="787"/>
      <c r="F212" s="787"/>
      <c r="G212" s="1042">
        <f aca="true" t="shared" si="19" ref="G212:M212">G206+G208</f>
        <v>13.5</v>
      </c>
      <c r="H212" s="1042">
        <f t="shared" si="19"/>
        <v>405</v>
      </c>
      <c r="I212" s="1042">
        <f t="shared" si="19"/>
        <v>0</v>
      </c>
      <c r="J212" s="1042">
        <f t="shared" si="19"/>
        <v>0</v>
      </c>
      <c r="K212" s="1042">
        <f t="shared" si="19"/>
        <v>0</v>
      </c>
      <c r="L212" s="1042">
        <f t="shared" si="19"/>
        <v>0</v>
      </c>
      <c r="M212" s="1042">
        <f t="shared" si="19"/>
        <v>0</v>
      </c>
      <c r="N212" s="800"/>
      <c r="O212" s="800"/>
      <c r="P212" s="800"/>
      <c r="Q212" s="800"/>
      <c r="R212" s="800"/>
      <c r="S212" s="1043"/>
    </row>
    <row r="213" spans="1:19" s="31" customFormat="1" ht="19.5" customHeight="1" thickBot="1">
      <c r="A213" s="1356" t="s">
        <v>171</v>
      </c>
      <c r="B213" s="1357"/>
      <c r="C213" s="1357"/>
      <c r="D213" s="1357"/>
      <c r="E213" s="1357"/>
      <c r="F213" s="1357"/>
      <c r="G213" s="1357"/>
      <c r="H213" s="1357"/>
      <c r="I213" s="1357"/>
      <c r="J213" s="1357"/>
      <c r="K213" s="1357"/>
      <c r="L213" s="1357"/>
      <c r="M213" s="1357"/>
      <c r="N213" s="1357"/>
      <c r="O213" s="1357"/>
      <c r="P213" s="1357"/>
      <c r="Q213" s="1357"/>
      <c r="R213" s="1357"/>
      <c r="S213" s="1358"/>
    </row>
    <row r="214" spans="1:19" s="31" customFormat="1" ht="19.5" customHeight="1" thickBot="1">
      <c r="A214" s="1044" t="s">
        <v>148</v>
      </c>
      <c r="B214" s="1045" t="s">
        <v>61</v>
      </c>
      <c r="C214" s="1046"/>
      <c r="D214" s="1013"/>
      <c r="E214" s="1013"/>
      <c r="F214" s="1013"/>
      <c r="G214" s="930">
        <v>1.5</v>
      </c>
      <c r="H214" s="1047">
        <f>G214*30</f>
        <v>45</v>
      </c>
      <c r="I214" s="1047"/>
      <c r="J214" s="1047"/>
      <c r="K214" s="1047"/>
      <c r="L214" s="1047"/>
      <c r="M214" s="1048"/>
      <c r="N214" s="808"/>
      <c r="O214" s="809"/>
      <c r="P214" s="810"/>
      <c r="Q214" s="1049"/>
      <c r="R214" s="1047"/>
      <c r="S214" s="1048"/>
    </row>
    <row r="215" spans="1:19" s="31" customFormat="1" ht="19.5" customHeight="1" thickBot="1">
      <c r="A215" s="1050"/>
      <c r="B215" s="1051" t="s">
        <v>33</v>
      </c>
      <c r="C215" s="454"/>
      <c r="D215" s="454"/>
      <c r="E215" s="454"/>
      <c r="F215" s="454"/>
      <c r="G215" s="805">
        <f>G217+G216</f>
        <v>1.5</v>
      </c>
      <c r="H215" s="805">
        <f>H217+H216</f>
        <v>45</v>
      </c>
      <c r="I215" s="1052"/>
      <c r="J215" s="1052"/>
      <c r="K215" s="1052"/>
      <c r="L215" s="1052"/>
      <c r="M215" s="810"/>
      <c r="N215" s="808"/>
      <c r="O215" s="809"/>
      <c r="P215" s="810"/>
      <c r="Q215" s="1053"/>
      <c r="R215" s="1035"/>
      <c r="S215" s="1036"/>
    </row>
    <row r="216" spans="1:19" s="31" customFormat="1" ht="19.5" customHeight="1" thickBot="1">
      <c r="A216" s="1054"/>
      <c r="B216" s="1055" t="s">
        <v>54</v>
      </c>
      <c r="C216" s="1056"/>
      <c r="D216" s="1056"/>
      <c r="E216" s="1056"/>
      <c r="F216" s="1056"/>
      <c r="G216" s="1057">
        <v>0</v>
      </c>
      <c r="H216" s="1057">
        <v>0</v>
      </c>
      <c r="I216" s="1058"/>
      <c r="J216" s="1058"/>
      <c r="K216" s="1058"/>
      <c r="L216" s="1058"/>
      <c r="M216" s="1059"/>
      <c r="N216" s="1034"/>
      <c r="O216" s="1035"/>
      <c r="P216" s="810"/>
      <c r="Q216" s="1053"/>
      <c r="R216" s="1035"/>
      <c r="S216" s="1036"/>
    </row>
    <row r="217" spans="1:19" s="37" customFormat="1" ht="19.5" customHeight="1" thickBot="1">
      <c r="A217" s="1060"/>
      <c r="B217" s="1061" t="s">
        <v>78</v>
      </c>
      <c r="C217" s="1062"/>
      <c r="D217" s="1063"/>
      <c r="E217" s="1063"/>
      <c r="F217" s="1063"/>
      <c r="G217" s="1064">
        <f>G214</f>
        <v>1.5</v>
      </c>
      <c r="H217" s="1064">
        <f aca="true" t="shared" si="20" ref="H217:S217">H214</f>
        <v>45</v>
      </c>
      <c r="I217" s="1064">
        <f t="shared" si="20"/>
        <v>0</v>
      </c>
      <c r="J217" s="1064">
        <f t="shared" si="20"/>
        <v>0</v>
      </c>
      <c r="K217" s="1064">
        <f t="shared" si="20"/>
        <v>0</v>
      </c>
      <c r="L217" s="1064">
        <f t="shared" si="20"/>
        <v>0</v>
      </c>
      <c r="M217" s="1064">
        <f t="shared" si="20"/>
        <v>0</v>
      </c>
      <c r="N217" s="1065">
        <f t="shared" si="20"/>
        <v>0</v>
      </c>
      <c r="O217" s="1066">
        <f t="shared" si="20"/>
        <v>0</v>
      </c>
      <c r="P217" s="1067">
        <f t="shared" si="20"/>
        <v>0</v>
      </c>
      <c r="Q217" s="1068">
        <f t="shared" si="20"/>
        <v>0</v>
      </c>
      <c r="R217" s="1066">
        <f t="shared" si="20"/>
        <v>0</v>
      </c>
      <c r="S217" s="1067">
        <f t="shared" si="20"/>
        <v>0</v>
      </c>
    </row>
    <row r="218" spans="1:19" s="31" customFormat="1" ht="19.5" customHeight="1" thickBot="1">
      <c r="A218" s="1069"/>
      <c r="B218" s="1070"/>
      <c r="C218" s="798"/>
      <c r="D218" s="725"/>
      <c r="E218" s="725"/>
      <c r="F218" s="725"/>
      <c r="G218" s="799"/>
      <c r="H218" s="799"/>
      <c r="I218" s="799"/>
      <c r="J218" s="799"/>
      <c r="K218" s="799"/>
      <c r="L218" s="799"/>
      <c r="M218" s="799"/>
      <c r="N218" s="800"/>
      <c r="O218" s="800"/>
      <c r="P218" s="800"/>
      <c r="Q218" s="800"/>
      <c r="R218" s="800"/>
      <c r="S218" s="1043"/>
    </row>
    <row r="219" spans="1:19" s="31" customFormat="1" ht="19.5" customHeight="1" thickBot="1">
      <c r="A219" s="1071"/>
      <c r="B219" s="1072" t="s">
        <v>33</v>
      </c>
      <c r="C219" s="787"/>
      <c r="D219" s="788"/>
      <c r="E219" s="787"/>
      <c r="F219" s="787"/>
      <c r="G219" s="799">
        <f>G221+G220</f>
        <v>240</v>
      </c>
      <c r="H219" s="799">
        <f>H221+H220</f>
        <v>4635</v>
      </c>
      <c r="I219" s="787"/>
      <c r="J219" s="787"/>
      <c r="K219" s="787"/>
      <c r="L219" s="787"/>
      <c r="M219" s="715"/>
      <c r="N219" s="580"/>
      <c r="O219" s="787"/>
      <c r="P219" s="715"/>
      <c r="Q219" s="711"/>
      <c r="R219" s="787"/>
      <c r="S219" s="1073"/>
    </row>
    <row r="220" spans="1:19" s="31" customFormat="1" ht="19.5" customHeight="1" thickBot="1">
      <c r="A220" s="1071"/>
      <c r="B220" s="1074" t="s">
        <v>82</v>
      </c>
      <c r="C220" s="787"/>
      <c r="D220" s="788"/>
      <c r="E220" s="787"/>
      <c r="F220" s="787"/>
      <c r="G220" s="805">
        <f>G131+G203+G211+G216</f>
        <v>90.5</v>
      </c>
      <c r="H220" s="805">
        <f>H216+H157</f>
        <v>90</v>
      </c>
      <c r="I220" s="787"/>
      <c r="J220" s="787"/>
      <c r="K220" s="787"/>
      <c r="L220" s="787"/>
      <c r="M220" s="715"/>
      <c r="N220" s="580"/>
      <c r="O220" s="787"/>
      <c r="P220" s="715"/>
      <c r="Q220" s="711"/>
      <c r="R220" s="787"/>
      <c r="S220" s="1073"/>
    </row>
    <row r="221" spans="1:22" s="37" customFormat="1" ht="19.5" customHeight="1" thickBot="1">
      <c r="A221" s="1075"/>
      <c r="B221" s="1076" t="s">
        <v>83</v>
      </c>
      <c r="C221" s="1077"/>
      <c r="D221" s="1063"/>
      <c r="E221" s="1078"/>
      <c r="F221" s="1078"/>
      <c r="G221" s="1079">
        <f>G132+G204+G212+G217</f>
        <v>149.5</v>
      </c>
      <c r="H221" s="1079">
        <f aca="true" t="shared" si="21" ref="H221:S221">H132+H204+H212+H217</f>
        <v>4545</v>
      </c>
      <c r="I221" s="1079">
        <f t="shared" si="21"/>
        <v>1521</v>
      </c>
      <c r="J221" s="1079">
        <f t="shared" si="21"/>
        <v>825</v>
      </c>
      <c r="K221" s="1079">
        <f t="shared" si="21"/>
        <v>48</v>
      </c>
      <c r="L221" s="1079">
        <f t="shared" si="21"/>
        <v>648</v>
      </c>
      <c r="M221" s="1079">
        <f t="shared" si="21"/>
        <v>2337</v>
      </c>
      <c r="N221" s="1079">
        <f t="shared" si="21"/>
        <v>26</v>
      </c>
      <c r="O221" s="1079">
        <f t="shared" si="21"/>
        <v>28</v>
      </c>
      <c r="P221" s="1079">
        <f t="shared" si="21"/>
        <v>26</v>
      </c>
      <c r="Q221" s="1079">
        <f t="shared" si="21"/>
        <v>22</v>
      </c>
      <c r="R221" s="1079">
        <f t="shared" si="21"/>
        <v>24</v>
      </c>
      <c r="S221" s="1079">
        <f t="shared" si="21"/>
        <v>18</v>
      </c>
      <c r="U221" s="197" t="s">
        <v>178</v>
      </c>
      <c r="V221" s="199">
        <f>V14+V39+V66+V150</f>
        <v>72.5</v>
      </c>
    </row>
    <row r="222" spans="1:22" s="31" customFormat="1" ht="15.75" customHeight="1" thickBot="1">
      <c r="A222" s="1080"/>
      <c r="B222" s="1081"/>
      <c r="C222" s="1082"/>
      <c r="D222" s="725"/>
      <c r="E222" s="1082"/>
      <c r="F222" s="1082"/>
      <c r="G222" s="1083"/>
      <c r="H222" s="1083"/>
      <c r="I222" s="1083"/>
      <c r="J222" s="1083"/>
      <c r="K222" s="1083"/>
      <c r="L222" s="1083"/>
      <c r="M222" s="1083"/>
      <c r="N222" s="1083"/>
      <c r="O222" s="1083"/>
      <c r="P222" s="1083"/>
      <c r="Q222" s="1083"/>
      <c r="R222" s="1083"/>
      <c r="S222" s="1084"/>
      <c r="U222" s="197" t="s">
        <v>179</v>
      </c>
      <c r="V222" s="199">
        <f>V15+V41+V67+V151+G217+G212</f>
        <v>77</v>
      </c>
    </row>
    <row r="223" spans="1:22" s="31" customFormat="1" ht="15.75" customHeight="1">
      <c r="A223" s="1351" t="s">
        <v>176</v>
      </c>
      <c r="B223" s="1352"/>
      <c r="C223" s="1352"/>
      <c r="D223" s="1352"/>
      <c r="E223" s="1352"/>
      <c r="F223" s="1352"/>
      <c r="G223" s="1352"/>
      <c r="H223" s="1352"/>
      <c r="I223" s="1352"/>
      <c r="J223" s="1352"/>
      <c r="K223" s="1352"/>
      <c r="L223" s="1352"/>
      <c r="M223" s="1352"/>
      <c r="N223" s="1085"/>
      <c r="O223" s="1086"/>
      <c r="P223" s="1087"/>
      <c r="Q223" s="1085"/>
      <c r="R223" s="1086"/>
      <c r="S223" s="1087"/>
      <c r="V223" s="200">
        <f>SUM(V221:V222)</f>
        <v>149.5</v>
      </c>
    </row>
    <row r="224" spans="1:19" s="32" customFormat="1" ht="15.75">
      <c r="A224" s="1301" t="s">
        <v>175</v>
      </c>
      <c r="B224" s="1302"/>
      <c r="C224" s="1302"/>
      <c r="D224" s="1302"/>
      <c r="E224" s="1302"/>
      <c r="F224" s="1302"/>
      <c r="G224" s="1302"/>
      <c r="H224" s="1302"/>
      <c r="I224" s="1302"/>
      <c r="J224" s="1302"/>
      <c r="K224" s="1302"/>
      <c r="L224" s="1302"/>
      <c r="M224" s="1302"/>
      <c r="N224" s="1088">
        <f aca="true" t="shared" si="22" ref="N224:S224">N221</f>
        <v>26</v>
      </c>
      <c r="O224" s="1088">
        <f t="shared" si="22"/>
        <v>28</v>
      </c>
      <c r="P224" s="1088">
        <f t="shared" si="22"/>
        <v>26</v>
      </c>
      <c r="Q224" s="1089">
        <f>Q221</f>
        <v>22</v>
      </c>
      <c r="R224" s="1089">
        <f t="shared" si="22"/>
        <v>24</v>
      </c>
      <c r="S224" s="1089">
        <f t="shared" si="22"/>
        <v>18</v>
      </c>
    </row>
    <row r="225" spans="1:19" s="32" customFormat="1" ht="16.5" thickBot="1">
      <c r="A225" s="1267" t="s">
        <v>31</v>
      </c>
      <c r="B225" s="1268"/>
      <c r="C225" s="1268"/>
      <c r="D225" s="1268"/>
      <c r="E225" s="1268"/>
      <c r="F225" s="1268"/>
      <c r="G225" s="1268"/>
      <c r="H225" s="1268"/>
      <c r="I225" s="1268"/>
      <c r="J225" s="1268"/>
      <c r="K225" s="1268"/>
      <c r="L225" s="1268"/>
      <c r="M225" s="1268"/>
      <c r="N225" s="1090">
        <v>4</v>
      </c>
      <c r="O225" s="1090">
        <v>2</v>
      </c>
      <c r="P225" s="1090">
        <v>4</v>
      </c>
      <c r="Q225" s="1090">
        <v>4</v>
      </c>
      <c r="R225" s="1090">
        <v>3</v>
      </c>
      <c r="S225" s="1091">
        <v>1</v>
      </c>
    </row>
    <row r="226" spans="1:19" s="32" customFormat="1" ht="16.5" thickBot="1">
      <c r="A226" s="1267" t="s">
        <v>46</v>
      </c>
      <c r="B226" s="1268"/>
      <c r="C226" s="1268"/>
      <c r="D226" s="1268"/>
      <c r="E226" s="1268"/>
      <c r="F226" s="1268"/>
      <c r="G226" s="1268"/>
      <c r="H226" s="1268"/>
      <c r="I226" s="1268"/>
      <c r="J226" s="1268"/>
      <c r="K226" s="1268"/>
      <c r="L226" s="1268"/>
      <c r="M226" s="1268"/>
      <c r="N226" s="1092">
        <v>5</v>
      </c>
      <c r="O226" s="1092">
        <v>5</v>
      </c>
      <c r="P226" s="1092">
        <v>3</v>
      </c>
      <c r="Q226" s="1092">
        <v>4</v>
      </c>
      <c r="R226" s="1092">
        <v>5</v>
      </c>
      <c r="S226" s="1093">
        <v>6</v>
      </c>
    </row>
    <row r="227" spans="1:19" s="32" customFormat="1" ht="16.5" thickBot="1">
      <c r="A227" s="1267" t="s">
        <v>32</v>
      </c>
      <c r="B227" s="1268"/>
      <c r="C227" s="1268"/>
      <c r="D227" s="1268"/>
      <c r="E227" s="1268"/>
      <c r="F227" s="1268"/>
      <c r="G227" s="1268"/>
      <c r="H227" s="1268"/>
      <c r="I227" s="1268"/>
      <c r="J227" s="1268"/>
      <c r="K227" s="1268"/>
      <c r="L227" s="1268"/>
      <c r="M227" s="1268"/>
      <c r="N227" s="1094">
        <v>0</v>
      </c>
      <c r="O227" s="1095">
        <v>0</v>
      </c>
      <c r="P227" s="1095">
        <v>0</v>
      </c>
      <c r="Q227" s="1095">
        <v>2</v>
      </c>
      <c r="R227" s="1095"/>
      <c r="S227" s="1095">
        <v>1</v>
      </c>
    </row>
    <row r="228" spans="1:20" ht="15.75">
      <c r="A228" s="1096"/>
      <c r="C228" s="1097"/>
      <c r="D228" s="756"/>
      <c r="E228" s="1097"/>
      <c r="F228" s="1097"/>
      <c r="G228" s="1097"/>
      <c r="H228" s="1097"/>
      <c r="N228" s="1341">
        <f>V221</f>
        <v>72.5</v>
      </c>
      <c r="O228" s="1342"/>
      <c r="P228" s="1343"/>
      <c r="Q228" s="1341">
        <f>V222</f>
        <v>77</v>
      </c>
      <c r="R228" s="1342"/>
      <c r="S228" s="1343"/>
      <c r="T228" s="38">
        <f>N228+Q228</f>
        <v>149.5</v>
      </c>
    </row>
    <row r="229" spans="1:19" ht="15.75">
      <c r="A229" s="1096"/>
      <c r="C229" s="1097"/>
      <c r="D229" s="756"/>
      <c r="E229" s="1097"/>
      <c r="F229" s="1097"/>
      <c r="G229" s="1097"/>
      <c r="H229" s="1097"/>
      <c r="N229" s="1288">
        <f>N228+Q228</f>
        <v>149.5</v>
      </c>
      <c r="O229" s="1289"/>
      <c r="P229" s="1289"/>
      <c r="Q229" s="1289"/>
      <c r="R229" s="1289"/>
      <c r="S229" s="1290"/>
    </row>
    <row r="230" spans="1:19" ht="15.75">
      <c r="A230" s="1096"/>
      <c r="C230" s="1097"/>
      <c r="D230" s="756"/>
      <c r="E230" s="1097"/>
      <c r="F230" s="1097"/>
      <c r="G230" s="1097"/>
      <c r="H230" s="1097"/>
      <c r="N230" s="1097"/>
      <c r="O230" s="1097"/>
      <c r="P230" s="1097"/>
      <c r="Q230" s="1097"/>
      <c r="R230" s="1097"/>
      <c r="S230" s="1097"/>
    </row>
    <row r="231" spans="2:7" ht="15.75">
      <c r="B231" s="1099"/>
      <c r="C231" s="1099"/>
      <c r="D231" s="1100"/>
      <c r="E231" s="1099"/>
      <c r="F231" s="1099"/>
      <c r="G231" s="1100"/>
    </row>
    <row r="232" spans="2:7" ht="15.75">
      <c r="B232" s="1099"/>
      <c r="C232" s="1099"/>
      <c r="D232" s="1099"/>
      <c r="E232" s="1099"/>
      <c r="F232" s="1099"/>
      <c r="G232" s="1100"/>
    </row>
    <row r="233" spans="2:7" ht="15.75">
      <c r="B233" s="1099"/>
      <c r="C233" s="1099"/>
      <c r="D233" s="1099"/>
      <c r="E233" s="1099"/>
      <c r="F233" s="1099"/>
      <c r="G233" s="1100"/>
    </row>
    <row r="234" spans="2:7" ht="15.75">
      <c r="B234" s="1099"/>
      <c r="C234" s="1099"/>
      <c r="D234" s="1100"/>
      <c r="E234" s="1099"/>
      <c r="F234" s="1099"/>
      <c r="G234" s="1100"/>
    </row>
    <row r="235" spans="2:7" ht="15.75">
      <c r="B235" s="1099"/>
      <c r="C235" s="1099"/>
      <c r="D235" s="1099"/>
      <c r="E235" s="1099"/>
      <c r="F235" s="1099"/>
      <c r="G235" s="1103"/>
    </row>
    <row r="236" spans="2:7" ht="15.75">
      <c r="B236" s="1099"/>
      <c r="C236" s="1099"/>
      <c r="D236" s="1099"/>
      <c r="E236" s="1099"/>
      <c r="F236" s="1099"/>
      <c r="G236" s="1103"/>
    </row>
    <row r="237" spans="2:7" ht="15.75">
      <c r="B237" s="1099"/>
      <c r="C237" s="1099"/>
      <c r="D237" s="1103"/>
      <c r="E237" s="1099"/>
      <c r="F237" s="1099"/>
      <c r="G237" s="1103"/>
    </row>
    <row r="238" spans="2:7" ht="15.75">
      <c r="B238" s="1099"/>
      <c r="C238" s="1100"/>
      <c r="D238" s="1099"/>
      <c r="E238" s="1099"/>
      <c r="F238" s="1099"/>
      <c r="G238" s="1103"/>
    </row>
    <row r="239" spans="2:7" ht="15.75">
      <c r="B239" s="1099"/>
      <c r="C239" s="1099"/>
      <c r="D239" s="1099"/>
      <c r="E239" s="1099"/>
      <c r="F239" s="1099"/>
      <c r="G239" s="1100"/>
    </row>
    <row r="240" spans="2:7" ht="15.75">
      <c r="B240" s="1099"/>
      <c r="C240" s="1099"/>
      <c r="D240" s="1103"/>
      <c r="E240" s="1099"/>
      <c r="F240" s="1099"/>
      <c r="G240" s="1103"/>
    </row>
    <row r="241" spans="2:9" ht="16.5">
      <c r="B241" s="197"/>
      <c r="C241" s="250">
        <f aca="true" t="shared" si="23" ref="C241:H241">N5</f>
        <v>1</v>
      </c>
      <c r="D241" s="250" t="str">
        <f t="shared" si="23"/>
        <v>2а</v>
      </c>
      <c r="E241" s="250" t="str">
        <f t="shared" si="23"/>
        <v>2б</v>
      </c>
      <c r="F241" s="250">
        <f t="shared" si="23"/>
        <v>3</v>
      </c>
      <c r="G241" s="250" t="str">
        <f t="shared" si="23"/>
        <v>4а</v>
      </c>
      <c r="H241" s="250" t="str">
        <f t="shared" si="23"/>
        <v>4б</v>
      </c>
      <c r="I241" s="197"/>
    </row>
    <row r="242" spans="2:9" ht="16.5">
      <c r="B242" s="220" t="s">
        <v>274</v>
      </c>
      <c r="C242" s="250"/>
      <c r="D242" s="250"/>
      <c r="E242" s="250"/>
      <c r="F242" s="250"/>
      <c r="G242" s="250"/>
      <c r="H242" s="250"/>
      <c r="I242" s="197"/>
    </row>
    <row r="243" spans="2:9" ht="16.5">
      <c r="B243" s="220" t="s">
        <v>275</v>
      </c>
      <c r="C243" s="1104">
        <f aca="true" t="shared" si="24" ref="C243:H243">COUNTIF($C11:$C34,C241)</f>
        <v>1</v>
      </c>
      <c r="D243" s="1104">
        <f t="shared" si="24"/>
        <v>0</v>
      </c>
      <c r="E243" s="1104">
        <f t="shared" si="24"/>
        <v>0</v>
      </c>
      <c r="F243" s="1104">
        <f t="shared" si="24"/>
        <v>0</v>
      </c>
      <c r="G243" s="1104">
        <f t="shared" si="24"/>
        <v>0</v>
      </c>
      <c r="H243" s="1104">
        <f t="shared" si="24"/>
        <v>0</v>
      </c>
      <c r="I243" s="1105">
        <f>SUM(C243:H243)</f>
        <v>1</v>
      </c>
    </row>
    <row r="244" spans="2:9" ht="16.5">
      <c r="B244" s="220" t="s">
        <v>276</v>
      </c>
      <c r="C244" s="250">
        <f>COUNTIF($D11:$D34,C241)</f>
        <v>0</v>
      </c>
      <c r="D244" s="250">
        <f>COUNTIF($D11:$D34,D241)</f>
        <v>2</v>
      </c>
      <c r="E244" s="250">
        <f>COUNTIF($D11:$D34,E241)+1</f>
        <v>1</v>
      </c>
      <c r="F244" s="250">
        <f>COUNTIF($D11:$D34,F241)</f>
        <v>0</v>
      </c>
      <c r="G244" s="250">
        <f>COUNTIF($D11:$D34,G241)</f>
        <v>1</v>
      </c>
      <c r="H244" s="250">
        <f>COUNTIF($D11:$D34,H241)</f>
        <v>1</v>
      </c>
      <c r="I244" s="1105">
        <f aca="true" t="shared" si="25" ref="I244:I264">SUM(C244:H244)</f>
        <v>5</v>
      </c>
    </row>
    <row r="245" spans="2:9" ht="16.5">
      <c r="B245" s="220" t="s">
        <v>277</v>
      </c>
      <c r="C245" s="250"/>
      <c r="D245" s="250"/>
      <c r="E245" s="250"/>
      <c r="F245" s="250"/>
      <c r="G245" s="250"/>
      <c r="H245" s="250"/>
      <c r="I245" s="1105">
        <f t="shared" si="25"/>
        <v>0</v>
      </c>
    </row>
    <row r="246" spans="2:9" ht="16.5">
      <c r="B246" s="220"/>
      <c r="C246" s="250"/>
      <c r="D246" s="250"/>
      <c r="E246" s="250"/>
      <c r="F246" s="250"/>
      <c r="G246" s="250"/>
      <c r="H246" s="250"/>
      <c r="I246" s="1105">
        <f t="shared" si="25"/>
        <v>0</v>
      </c>
    </row>
    <row r="247" spans="2:9" ht="16.5">
      <c r="B247" s="220" t="s">
        <v>278</v>
      </c>
      <c r="C247" s="1106"/>
      <c r="D247" s="1107"/>
      <c r="E247" s="1107"/>
      <c r="F247" s="1106"/>
      <c r="G247" s="1106"/>
      <c r="H247" s="1106"/>
      <c r="I247" s="1105">
        <f t="shared" si="25"/>
        <v>0</v>
      </c>
    </row>
    <row r="248" spans="2:9" ht="16.5">
      <c r="B248" s="220" t="s">
        <v>275</v>
      </c>
      <c r="C248" s="1106">
        <f aca="true" t="shared" si="26" ref="C248:H248">COUNTIF($C37:$C59,C241)</f>
        <v>3</v>
      </c>
      <c r="D248" s="1106">
        <f t="shared" si="26"/>
        <v>0</v>
      </c>
      <c r="E248" s="1106">
        <f t="shared" si="26"/>
        <v>0</v>
      </c>
      <c r="F248" s="1106">
        <f t="shared" si="26"/>
        <v>0</v>
      </c>
      <c r="G248" s="1106">
        <f t="shared" si="26"/>
        <v>0</v>
      </c>
      <c r="H248" s="1106">
        <f t="shared" si="26"/>
        <v>0</v>
      </c>
      <c r="I248" s="1105">
        <f t="shared" si="25"/>
        <v>3</v>
      </c>
    </row>
    <row r="249" spans="2:9" ht="16.5">
      <c r="B249" s="220" t="s">
        <v>276</v>
      </c>
      <c r="C249" s="1106">
        <f aca="true" t="shared" si="27" ref="C249:H249">COUNTIF($D37:$D59,C241)</f>
        <v>3</v>
      </c>
      <c r="D249" s="1106">
        <f t="shared" si="27"/>
        <v>2</v>
      </c>
      <c r="E249" s="1106">
        <f t="shared" si="27"/>
        <v>0</v>
      </c>
      <c r="F249" s="1106">
        <f t="shared" si="27"/>
        <v>0</v>
      </c>
      <c r="G249" s="1106">
        <f t="shared" si="27"/>
        <v>0</v>
      </c>
      <c r="H249" s="1106">
        <f t="shared" si="27"/>
        <v>0</v>
      </c>
      <c r="I249" s="1105">
        <f t="shared" si="25"/>
        <v>5</v>
      </c>
    </row>
    <row r="250" spans="2:9" ht="16.5">
      <c r="B250" s="220" t="s">
        <v>277</v>
      </c>
      <c r="C250" s="1106"/>
      <c r="D250" s="1107"/>
      <c r="E250" s="1107"/>
      <c r="F250" s="1106"/>
      <c r="G250" s="1106"/>
      <c r="H250" s="1106"/>
      <c r="I250" s="1105">
        <f t="shared" si="25"/>
        <v>0</v>
      </c>
    </row>
    <row r="251" spans="2:9" ht="16.5">
      <c r="B251" s="220"/>
      <c r="C251" s="1106"/>
      <c r="D251" s="1107"/>
      <c r="E251" s="1107"/>
      <c r="F251" s="1106"/>
      <c r="G251" s="1106"/>
      <c r="H251" s="1106"/>
      <c r="I251" s="1105">
        <f t="shared" si="25"/>
        <v>0</v>
      </c>
    </row>
    <row r="252" spans="2:9" ht="16.5">
      <c r="B252" s="220" t="s">
        <v>279</v>
      </c>
      <c r="C252" s="1106"/>
      <c r="D252" s="1107"/>
      <c r="E252" s="1107"/>
      <c r="F252" s="1106"/>
      <c r="G252" s="1106"/>
      <c r="H252" s="1106"/>
      <c r="I252" s="1105">
        <f t="shared" si="25"/>
        <v>0</v>
      </c>
    </row>
    <row r="253" spans="2:9" ht="16.5">
      <c r="B253" s="220" t="s">
        <v>275</v>
      </c>
      <c r="C253" s="1106">
        <f aca="true" t="shared" si="28" ref="C253:H253">COUNTIF($C64:$C125,C241)</f>
        <v>0</v>
      </c>
      <c r="D253" s="1106">
        <f t="shared" si="28"/>
        <v>2</v>
      </c>
      <c r="E253" s="1106">
        <f t="shared" si="28"/>
        <v>4</v>
      </c>
      <c r="F253" s="1106">
        <f t="shared" si="28"/>
        <v>4</v>
      </c>
      <c r="G253" s="1106">
        <f t="shared" si="28"/>
        <v>3</v>
      </c>
      <c r="H253" s="1106">
        <f t="shared" si="28"/>
        <v>1</v>
      </c>
      <c r="I253" s="1105">
        <f t="shared" si="25"/>
        <v>14</v>
      </c>
    </row>
    <row r="254" spans="2:9" ht="16.5">
      <c r="B254" s="220" t="s">
        <v>276</v>
      </c>
      <c r="C254" s="1106">
        <f aca="true" t="shared" si="29" ref="C254:H254">COUNTIF($D64:$D125,C241)</f>
        <v>2</v>
      </c>
      <c r="D254" s="1106">
        <f t="shared" si="29"/>
        <v>0</v>
      </c>
      <c r="E254" s="1106">
        <f t="shared" si="29"/>
        <v>2</v>
      </c>
      <c r="F254" s="1106">
        <f t="shared" si="29"/>
        <v>1</v>
      </c>
      <c r="G254" s="1106">
        <f t="shared" si="29"/>
        <v>1</v>
      </c>
      <c r="H254" s="1106">
        <f t="shared" si="29"/>
        <v>0</v>
      </c>
      <c r="I254" s="1105">
        <f t="shared" si="25"/>
        <v>6</v>
      </c>
    </row>
    <row r="255" spans="2:9" ht="16.5">
      <c r="B255" s="220" t="s">
        <v>277</v>
      </c>
      <c r="C255" s="1106"/>
      <c r="D255" s="1107"/>
      <c r="E255" s="1107"/>
      <c r="F255" s="1106">
        <v>2</v>
      </c>
      <c r="G255" s="1106"/>
      <c r="H255" s="1106"/>
      <c r="I255" s="1105">
        <f t="shared" si="25"/>
        <v>2</v>
      </c>
    </row>
    <row r="256" spans="2:9" ht="16.5">
      <c r="B256" s="250"/>
      <c r="C256" s="1106"/>
      <c r="D256" s="1107"/>
      <c r="E256" s="1107"/>
      <c r="F256" s="1106"/>
      <c r="G256" s="1106"/>
      <c r="H256" s="1106"/>
      <c r="I256" s="1105">
        <f t="shared" si="25"/>
        <v>0</v>
      </c>
    </row>
    <row r="257" spans="2:9" ht="16.5">
      <c r="B257" s="250" t="s">
        <v>280</v>
      </c>
      <c r="C257" s="1106"/>
      <c r="D257" s="1107"/>
      <c r="E257" s="1107"/>
      <c r="F257" s="1106"/>
      <c r="G257" s="1106"/>
      <c r="H257" s="1106"/>
      <c r="I257" s="1105">
        <f t="shared" si="25"/>
        <v>0</v>
      </c>
    </row>
    <row r="258" spans="2:9" ht="16.5">
      <c r="B258" s="225" t="s">
        <v>275</v>
      </c>
      <c r="C258" s="1106">
        <f aca="true" t="shared" si="30" ref="C258:H258">COUNTIF($C148:$C178,C241)</f>
        <v>0</v>
      </c>
      <c r="D258" s="1106">
        <f t="shared" si="30"/>
        <v>0</v>
      </c>
      <c r="E258" s="1106">
        <f t="shared" si="30"/>
        <v>0</v>
      </c>
      <c r="F258" s="1106">
        <f t="shared" si="30"/>
        <v>0</v>
      </c>
      <c r="G258" s="1106">
        <f t="shared" si="30"/>
        <v>0</v>
      </c>
      <c r="H258" s="1106">
        <f t="shared" si="30"/>
        <v>0</v>
      </c>
      <c r="I258" s="1105">
        <f t="shared" si="25"/>
        <v>0</v>
      </c>
    </row>
    <row r="259" spans="2:9" ht="16.5">
      <c r="B259" s="225" t="s">
        <v>276</v>
      </c>
      <c r="C259" s="1106">
        <f aca="true" t="shared" si="31" ref="C259:H259">COUNTIF($D148:$D178,C241)</f>
        <v>0</v>
      </c>
      <c r="D259" s="1106">
        <f t="shared" si="31"/>
        <v>1</v>
      </c>
      <c r="E259" s="1106">
        <f t="shared" si="31"/>
        <v>0</v>
      </c>
      <c r="F259" s="1106">
        <f t="shared" si="31"/>
        <v>3</v>
      </c>
      <c r="G259" s="1106">
        <f t="shared" si="31"/>
        <v>3</v>
      </c>
      <c r="H259" s="1106">
        <f t="shared" si="31"/>
        <v>4</v>
      </c>
      <c r="I259" s="1105">
        <f t="shared" si="25"/>
        <v>11</v>
      </c>
    </row>
    <row r="260" spans="2:9" ht="16.5">
      <c r="B260" s="225" t="s">
        <v>277</v>
      </c>
      <c r="C260" s="1106"/>
      <c r="D260" s="1107"/>
      <c r="E260" s="1107"/>
      <c r="F260" s="1106"/>
      <c r="G260" s="1106"/>
      <c r="H260" s="1106">
        <v>1</v>
      </c>
      <c r="I260" s="1105">
        <f t="shared" si="25"/>
        <v>1</v>
      </c>
    </row>
    <row r="261" spans="2:9" ht="16.5">
      <c r="B261" s="250"/>
      <c r="C261" s="1106"/>
      <c r="D261" s="1107"/>
      <c r="E261" s="1107"/>
      <c r="F261" s="1106"/>
      <c r="G261" s="1106"/>
      <c r="H261" s="1106"/>
      <c r="I261" s="1105">
        <f t="shared" si="25"/>
        <v>0</v>
      </c>
    </row>
    <row r="262" spans="2:9" ht="16.5">
      <c r="B262" s="250" t="s">
        <v>281</v>
      </c>
      <c r="C262" s="1106"/>
      <c r="D262" s="1107"/>
      <c r="E262" s="1107"/>
      <c r="F262" s="1106"/>
      <c r="G262" s="1106"/>
      <c r="H262" s="1106">
        <v>1</v>
      </c>
      <c r="I262" s="1105">
        <f t="shared" si="25"/>
        <v>1</v>
      </c>
    </row>
    <row r="263" spans="2:9" ht="16.5">
      <c r="B263" s="250" t="s">
        <v>282</v>
      </c>
      <c r="C263" s="1106"/>
      <c r="D263" s="1107"/>
      <c r="E263" s="1107"/>
      <c r="F263" s="1106"/>
      <c r="G263" s="1106"/>
      <c r="H263" s="1106"/>
      <c r="I263" s="1105">
        <f t="shared" si="25"/>
        <v>0</v>
      </c>
    </row>
    <row r="264" spans="2:9" ht="16.5">
      <c r="B264" s="225" t="s">
        <v>275</v>
      </c>
      <c r="C264" s="1106">
        <f aca="true" t="shared" si="32" ref="C264:H264">C243+C248+C253+C258</f>
        <v>4</v>
      </c>
      <c r="D264" s="1106">
        <f t="shared" si="32"/>
        <v>2</v>
      </c>
      <c r="E264" s="1106">
        <f t="shared" si="32"/>
        <v>4</v>
      </c>
      <c r="F264" s="1106">
        <f t="shared" si="32"/>
        <v>4</v>
      </c>
      <c r="G264" s="1106">
        <f t="shared" si="32"/>
        <v>3</v>
      </c>
      <c r="H264" s="1106">
        <f t="shared" si="32"/>
        <v>1</v>
      </c>
      <c r="I264" s="1105">
        <f t="shared" si="25"/>
        <v>18</v>
      </c>
    </row>
    <row r="265" spans="2:9" ht="16.5">
      <c r="B265" s="225" t="s">
        <v>276</v>
      </c>
      <c r="C265" s="1106">
        <f>C244+C249+C254+C259</f>
        <v>5</v>
      </c>
      <c r="D265" s="1106">
        <f>D244+D249+D254+D259</f>
        <v>5</v>
      </c>
      <c r="E265" s="1106">
        <f>E244+E249+E254+E259</f>
        <v>3</v>
      </c>
      <c r="F265" s="1106">
        <f>F244+F249+F254+F259</f>
        <v>4</v>
      </c>
      <c r="G265" s="1106">
        <f>G244+G249+G254+G259</f>
        <v>5</v>
      </c>
      <c r="H265" s="1106">
        <f>H244+H249+H254+H259+H262</f>
        <v>6</v>
      </c>
      <c r="I265" s="197"/>
    </row>
    <row r="266" spans="2:9" ht="16.5">
      <c r="B266" s="225" t="s">
        <v>277</v>
      </c>
      <c r="C266" s="1106"/>
      <c r="D266" s="1107"/>
      <c r="E266" s="1107"/>
      <c r="F266" s="1106"/>
      <c r="G266" s="1106"/>
      <c r="H266" s="1106">
        <v>1</v>
      </c>
      <c r="I266" s="197"/>
    </row>
  </sheetData>
  <sheetProtection/>
  <autoFilter ref="C1:C266"/>
  <mergeCells count="50">
    <mergeCell ref="A223:M223"/>
    <mergeCell ref="A205:S205"/>
    <mergeCell ref="A213:S213"/>
    <mergeCell ref="A227:M227"/>
    <mergeCell ref="A202:B202"/>
    <mergeCell ref="A203:B203"/>
    <mergeCell ref="A204:B204"/>
    <mergeCell ref="A62:B62"/>
    <mergeCell ref="N228:P228"/>
    <mergeCell ref="Q228:S228"/>
    <mergeCell ref="A135:B135"/>
    <mergeCell ref="A133:S133"/>
    <mergeCell ref="A134:S134"/>
    <mergeCell ref="A143:S143"/>
    <mergeCell ref="A2:A7"/>
    <mergeCell ref="B2:B7"/>
    <mergeCell ref="N2:S2"/>
    <mergeCell ref="C2:D3"/>
    <mergeCell ref="A132:B132"/>
    <mergeCell ref="A128:B128"/>
    <mergeCell ref="N1:S1"/>
    <mergeCell ref="N4:P4"/>
    <mergeCell ref="Q4:S4"/>
    <mergeCell ref="A1:M1"/>
    <mergeCell ref="G2:G7"/>
    <mergeCell ref="A34:B34"/>
    <mergeCell ref="L4:L7"/>
    <mergeCell ref="I3:L3"/>
    <mergeCell ref="A9:S9"/>
    <mergeCell ref="E2:E7"/>
    <mergeCell ref="N229:S229"/>
    <mergeCell ref="A10:S10"/>
    <mergeCell ref="D4:D7"/>
    <mergeCell ref="I4:I7"/>
    <mergeCell ref="J4:J7"/>
    <mergeCell ref="A131:B131"/>
    <mergeCell ref="A130:B130"/>
    <mergeCell ref="A63:S63"/>
    <mergeCell ref="A224:M224"/>
    <mergeCell ref="A226:M226"/>
    <mergeCell ref="A225:M225"/>
    <mergeCell ref="H2:M2"/>
    <mergeCell ref="M3:M7"/>
    <mergeCell ref="H3:H7"/>
    <mergeCell ref="K4:K7"/>
    <mergeCell ref="F2:F7"/>
    <mergeCell ref="A147:S147"/>
    <mergeCell ref="A35:S35"/>
    <mergeCell ref="A36:S36"/>
    <mergeCell ref="C4:C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8" r:id="rId1"/>
  <rowBreaks count="4" manualBreakCount="4">
    <brk id="43" max="18" man="1"/>
    <brk id="95" max="18" man="1"/>
    <brk id="157" max="18" man="1"/>
    <brk id="20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view="pageBreakPreview" zoomScale="80" zoomScaleNormal="86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1.00390625" style="190" customWidth="1"/>
    <col min="2" max="2" width="56.125" style="33" customWidth="1"/>
    <col min="3" max="3" width="7.375" style="193" customWidth="1"/>
    <col min="4" max="4" width="11.00390625" style="195" customWidth="1"/>
    <col min="5" max="6" width="6.625" style="196" customWidth="1"/>
    <col min="7" max="7" width="10.125" style="193" customWidth="1"/>
    <col min="8" max="8" width="9.875" style="193" customWidth="1"/>
    <col min="9" max="9" width="8.75390625" style="33" customWidth="1"/>
    <col min="10" max="10" width="8.125" style="33" customWidth="1"/>
    <col min="11" max="11" width="8.375" style="33" customWidth="1"/>
    <col min="12" max="12" width="7.875" style="33" customWidth="1"/>
    <col min="13" max="13" width="9.125" style="33" customWidth="1"/>
    <col min="14" max="14" width="9.125" style="357" customWidth="1"/>
    <col min="15" max="20" width="0" style="33" hidden="1" customWidth="1"/>
    <col min="21" max="21" width="24.875" style="33" customWidth="1"/>
    <col min="22" max="16384" width="9.125" style="33" customWidth="1"/>
  </cols>
  <sheetData>
    <row r="1" spans="1:14" s="32" customFormat="1" ht="21" thickBot="1">
      <c r="A1" s="1380" t="s">
        <v>299</v>
      </c>
      <c r="B1" s="1381"/>
      <c r="C1" s="1382"/>
      <c r="D1" s="1382"/>
      <c r="E1" s="1381"/>
      <c r="F1" s="1381"/>
      <c r="G1" s="1382"/>
      <c r="H1" s="1381"/>
      <c r="I1" s="1381"/>
      <c r="J1" s="1381"/>
      <c r="K1" s="1381"/>
      <c r="L1" s="1381"/>
      <c r="M1" s="1381"/>
      <c r="N1" s="340"/>
    </row>
    <row r="2" spans="1:21" s="32" customFormat="1" ht="18.75" customHeight="1" thickBot="1">
      <c r="A2" s="1370" t="s">
        <v>22</v>
      </c>
      <c r="B2" s="1373" t="s">
        <v>30</v>
      </c>
      <c r="C2" s="1376" t="s">
        <v>260</v>
      </c>
      <c r="D2" s="1377"/>
      <c r="E2" s="1359" t="s">
        <v>63</v>
      </c>
      <c r="F2" s="1391" t="s">
        <v>114</v>
      </c>
      <c r="G2" s="1359" t="s">
        <v>64</v>
      </c>
      <c r="H2" s="1383" t="s">
        <v>65</v>
      </c>
      <c r="I2" s="1384"/>
      <c r="J2" s="1384"/>
      <c r="K2" s="1384"/>
      <c r="L2" s="1384"/>
      <c r="M2" s="1384"/>
      <c r="N2" s="341"/>
      <c r="U2" s="1364" t="s">
        <v>296</v>
      </c>
    </row>
    <row r="3" spans="1:21" s="32" customFormat="1" ht="24.75" customHeight="1" thickBot="1">
      <c r="A3" s="1371"/>
      <c r="B3" s="1374"/>
      <c r="C3" s="1378"/>
      <c r="D3" s="1379"/>
      <c r="E3" s="1360"/>
      <c r="F3" s="1392"/>
      <c r="G3" s="1360"/>
      <c r="H3" s="1388" t="s">
        <v>23</v>
      </c>
      <c r="I3" s="1367" t="s">
        <v>24</v>
      </c>
      <c r="J3" s="1368"/>
      <c r="K3" s="1368"/>
      <c r="L3" s="1369"/>
      <c r="M3" s="1385" t="s">
        <v>66</v>
      </c>
      <c r="N3" s="342"/>
      <c r="U3" s="1364"/>
    </row>
    <row r="4" spans="1:21" s="32" customFormat="1" ht="18" customHeight="1">
      <c r="A4" s="1371"/>
      <c r="B4" s="1374"/>
      <c r="C4" s="1359" t="s">
        <v>25</v>
      </c>
      <c r="D4" s="1359" t="s">
        <v>26</v>
      </c>
      <c r="E4" s="1360"/>
      <c r="F4" s="1392"/>
      <c r="G4" s="1360"/>
      <c r="H4" s="1389"/>
      <c r="I4" s="1362" t="s">
        <v>21</v>
      </c>
      <c r="J4" s="1362" t="s">
        <v>27</v>
      </c>
      <c r="K4" s="1362" t="s">
        <v>28</v>
      </c>
      <c r="L4" s="1362" t="s">
        <v>29</v>
      </c>
      <c r="M4" s="1386"/>
      <c r="N4" s="343" t="s">
        <v>178</v>
      </c>
      <c r="U4" s="1364"/>
    </row>
    <row r="5" spans="1:21" s="32" customFormat="1" ht="16.5" customHeight="1" thickBot="1">
      <c r="A5" s="1371"/>
      <c r="B5" s="1374"/>
      <c r="C5" s="1360"/>
      <c r="D5" s="1360"/>
      <c r="E5" s="1360"/>
      <c r="F5" s="1392"/>
      <c r="G5" s="1360"/>
      <c r="H5" s="1389"/>
      <c r="I5" s="1362"/>
      <c r="J5" s="1362"/>
      <c r="K5" s="1362"/>
      <c r="L5" s="1362"/>
      <c r="M5" s="1386"/>
      <c r="N5" s="344">
        <v>1</v>
      </c>
      <c r="U5" s="1364"/>
    </row>
    <row r="6" spans="1:21" s="32" customFormat="1" ht="16.5" customHeight="1" thickBot="1">
      <c r="A6" s="1371"/>
      <c r="B6" s="1374"/>
      <c r="C6" s="1360"/>
      <c r="D6" s="1360"/>
      <c r="E6" s="1360"/>
      <c r="F6" s="1392"/>
      <c r="G6" s="1360"/>
      <c r="H6" s="1389"/>
      <c r="I6" s="1362"/>
      <c r="J6" s="1362"/>
      <c r="K6" s="1362"/>
      <c r="L6" s="1362"/>
      <c r="M6" s="1386"/>
      <c r="N6" s="345"/>
      <c r="U6" s="1364"/>
    </row>
    <row r="7" spans="1:21" s="32" customFormat="1" ht="16.5" customHeight="1" thickBot="1">
      <c r="A7" s="1372"/>
      <c r="B7" s="1375"/>
      <c r="C7" s="1361"/>
      <c r="D7" s="1361"/>
      <c r="E7" s="1361"/>
      <c r="F7" s="1393"/>
      <c r="G7" s="1360"/>
      <c r="H7" s="1390"/>
      <c r="I7" s="1363"/>
      <c r="J7" s="1363"/>
      <c r="K7" s="1363"/>
      <c r="L7" s="1363"/>
      <c r="M7" s="1387"/>
      <c r="N7" s="346">
        <v>15</v>
      </c>
      <c r="U7" s="1364"/>
    </row>
    <row r="8" spans="1:22" s="338" customFormat="1" ht="15.75">
      <c r="A8" s="121"/>
      <c r="B8" s="118" t="s">
        <v>295</v>
      </c>
      <c r="C8" s="64">
        <v>1</v>
      </c>
      <c r="D8" s="68"/>
      <c r="E8" s="68"/>
      <c r="F8" s="68"/>
      <c r="G8" s="299">
        <v>1.5</v>
      </c>
      <c r="H8" s="64">
        <f>G8*30</f>
        <v>45</v>
      </c>
      <c r="I8" s="64">
        <v>15</v>
      </c>
      <c r="J8" s="64">
        <v>15</v>
      </c>
      <c r="K8" s="64"/>
      <c r="L8" s="64"/>
      <c r="M8" s="65">
        <f>H8-I8</f>
        <v>30</v>
      </c>
      <c r="N8" s="347">
        <v>1</v>
      </c>
      <c r="O8" s="338">
        <v>1</v>
      </c>
      <c r="T8" s="358"/>
      <c r="V8" s="360"/>
    </row>
    <row r="9" spans="1:22" s="96" customFormat="1" ht="15.75" customHeight="1" thickBot="1">
      <c r="A9" s="70" t="s">
        <v>251</v>
      </c>
      <c r="B9" s="339" t="s">
        <v>107</v>
      </c>
      <c r="C9" s="66"/>
      <c r="D9" s="66"/>
      <c r="E9" s="66"/>
      <c r="F9" s="66"/>
      <c r="G9" s="65">
        <v>4.5</v>
      </c>
      <c r="H9" s="66">
        <f>G9*30</f>
        <v>135</v>
      </c>
      <c r="I9" s="66">
        <v>60</v>
      </c>
      <c r="J9" s="66"/>
      <c r="K9" s="66"/>
      <c r="L9" s="66">
        <v>60</v>
      </c>
      <c r="M9" s="66">
        <f>H9-I9</f>
        <v>75</v>
      </c>
      <c r="N9" s="348" t="s">
        <v>209</v>
      </c>
      <c r="O9" s="96">
        <v>1</v>
      </c>
      <c r="T9" s="359"/>
      <c r="V9" s="361"/>
    </row>
    <row r="10" spans="1:21" s="211" customFormat="1" ht="16.5" customHeight="1">
      <c r="A10" s="73" t="s">
        <v>120</v>
      </c>
      <c r="B10" s="259" t="s">
        <v>210</v>
      </c>
      <c r="C10" s="260"/>
      <c r="D10" s="260"/>
      <c r="E10" s="260"/>
      <c r="F10" s="260"/>
      <c r="G10" s="261"/>
      <c r="H10" s="262">
        <f>G10*30</f>
        <v>0</v>
      </c>
      <c r="I10" s="262"/>
      <c r="J10" s="260"/>
      <c r="K10" s="260"/>
      <c r="L10" s="260"/>
      <c r="M10" s="260"/>
      <c r="N10" s="349"/>
      <c r="U10" s="362"/>
    </row>
    <row r="11" spans="1:21" s="211" customFormat="1" ht="16.5" customHeight="1" thickBot="1">
      <c r="A11" s="56" t="s">
        <v>157</v>
      </c>
      <c r="B11" s="264" t="s">
        <v>49</v>
      </c>
      <c r="C11" s="263"/>
      <c r="D11" s="265">
        <v>1</v>
      </c>
      <c r="E11" s="263"/>
      <c r="F11" s="263"/>
      <c r="G11" s="266">
        <v>1</v>
      </c>
      <c r="H11" s="262">
        <f>G11*30</f>
        <v>30</v>
      </c>
      <c r="I11" s="265">
        <f>J11+K11+L11</f>
        <v>14</v>
      </c>
      <c r="J11" s="265">
        <v>8</v>
      </c>
      <c r="K11" s="265"/>
      <c r="L11" s="265">
        <v>6</v>
      </c>
      <c r="M11" s="265">
        <f>H11-I11</f>
        <v>16</v>
      </c>
      <c r="N11" s="350">
        <v>1</v>
      </c>
      <c r="O11" s="211">
        <v>1</v>
      </c>
      <c r="P11" s="209" t="s">
        <v>178</v>
      </c>
      <c r="Q11" s="211" t="e">
        <f>#REF!</f>
        <v>#REF!</v>
      </c>
      <c r="U11" s="362"/>
    </row>
    <row r="12" spans="1:21" s="211" customFormat="1" ht="16.5">
      <c r="A12" s="85" t="s">
        <v>123</v>
      </c>
      <c r="B12" s="100" t="s">
        <v>98</v>
      </c>
      <c r="C12" s="101"/>
      <c r="D12" s="277"/>
      <c r="E12" s="277"/>
      <c r="F12" s="277"/>
      <c r="G12" s="261"/>
      <c r="H12" s="98"/>
      <c r="I12" s="98"/>
      <c r="J12" s="98"/>
      <c r="K12" s="98"/>
      <c r="L12" s="98"/>
      <c r="M12" s="98"/>
      <c r="N12" s="351"/>
      <c r="U12" s="362"/>
    </row>
    <row r="13" spans="1:21" s="211" customFormat="1" ht="17.25" thickBot="1">
      <c r="A13" s="104" t="s">
        <v>158</v>
      </c>
      <c r="B13" s="56" t="s">
        <v>49</v>
      </c>
      <c r="C13" s="101"/>
      <c r="D13" s="277">
        <v>1</v>
      </c>
      <c r="E13" s="277"/>
      <c r="F13" s="277"/>
      <c r="G13" s="278">
        <v>4</v>
      </c>
      <c r="H13" s="86">
        <f>G13*30</f>
        <v>120</v>
      </c>
      <c r="I13" s="86">
        <f>J13+K13+L13</f>
        <v>45</v>
      </c>
      <c r="J13" s="124">
        <v>15</v>
      </c>
      <c r="K13" s="124">
        <v>30</v>
      </c>
      <c r="L13" s="125"/>
      <c r="M13" s="88">
        <f>H13-I13</f>
        <v>75</v>
      </c>
      <c r="N13" s="351">
        <v>3</v>
      </c>
      <c r="O13" s="211">
        <v>1</v>
      </c>
      <c r="U13" s="362"/>
    </row>
    <row r="14" spans="1:21" s="208" customFormat="1" ht="17.25" thickBot="1">
      <c r="A14" s="85" t="s">
        <v>124</v>
      </c>
      <c r="B14" s="56" t="s">
        <v>40</v>
      </c>
      <c r="C14" s="229"/>
      <c r="D14" s="90">
        <v>1</v>
      </c>
      <c r="E14" s="66"/>
      <c r="F14" s="66"/>
      <c r="G14" s="279">
        <v>4</v>
      </c>
      <c r="H14" s="86">
        <f>G14*30</f>
        <v>120</v>
      </c>
      <c r="I14" s="86">
        <f>J14+K14+L14</f>
        <v>45</v>
      </c>
      <c r="J14" s="86">
        <v>30</v>
      </c>
      <c r="K14" s="86"/>
      <c r="L14" s="86">
        <v>15</v>
      </c>
      <c r="M14" s="88">
        <f>H14-I14</f>
        <v>75</v>
      </c>
      <c r="N14" s="352">
        <v>3</v>
      </c>
      <c r="O14" s="208">
        <v>1</v>
      </c>
      <c r="U14" s="363"/>
    </row>
    <row r="15" spans="1:21" s="31" customFormat="1" ht="16.5">
      <c r="A15" s="85" t="s">
        <v>126</v>
      </c>
      <c r="B15" s="100" t="s">
        <v>41</v>
      </c>
      <c r="C15" s="101"/>
      <c r="D15" s="102"/>
      <c r="E15" s="103"/>
      <c r="F15" s="103"/>
      <c r="G15" s="205"/>
      <c r="H15" s="98"/>
      <c r="I15" s="86"/>
      <c r="J15" s="98"/>
      <c r="K15" s="98"/>
      <c r="L15" s="98"/>
      <c r="M15" s="88"/>
      <c r="N15" s="352"/>
      <c r="U15" s="97"/>
    </row>
    <row r="16" spans="1:21" s="31" customFormat="1" ht="17.25" thickBot="1">
      <c r="A16" s="104" t="s">
        <v>159</v>
      </c>
      <c r="B16" s="105" t="s">
        <v>49</v>
      </c>
      <c r="C16" s="106">
        <v>1</v>
      </c>
      <c r="D16" s="102"/>
      <c r="E16" s="103"/>
      <c r="F16" s="103"/>
      <c r="G16" s="206">
        <v>7</v>
      </c>
      <c r="H16" s="86">
        <f>G16*30</f>
        <v>210</v>
      </c>
      <c r="I16" s="86">
        <f>J16+K16+L16</f>
        <v>105</v>
      </c>
      <c r="J16" s="86">
        <v>45</v>
      </c>
      <c r="K16" s="86"/>
      <c r="L16" s="86">
        <v>60</v>
      </c>
      <c r="M16" s="88">
        <f>H16-I16</f>
        <v>105</v>
      </c>
      <c r="N16" s="352">
        <v>7</v>
      </c>
      <c r="O16" s="31">
        <v>1</v>
      </c>
      <c r="U16" s="97"/>
    </row>
    <row r="17" spans="1:21" s="208" customFormat="1" ht="16.5">
      <c r="A17" s="85" t="s">
        <v>289</v>
      </c>
      <c r="B17" s="56" t="s">
        <v>37</v>
      </c>
      <c r="C17" s="283"/>
      <c r="D17" s="62"/>
      <c r="E17" s="61"/>
      <c r="F17" s="61"/>
      <c r="G17" s="284"/>
      <c r="H17" s="86"/>
      <c r="I17" s="86"/>
      <c r="J17" s="86"/>
      <c r="K17" s="86"/>
      <c r="L17" s="86"/>
      <c r="M17" s="88"/>
      <c r="N17" s="352"/>
      <c r="U17" s="363"/>
    </row>
    <row r="18" spans="1:21" s="208" customFormat="1" ht="17.25" thickBot="1">
      <c r="A18" s="104" t="s">
        <v>290</v>
      </c>
      <c r="B18" s="285" t="s">
        <v>49</v>
      </c>
      <c r="C18" s="283">
        <v>1</v>
      </c>
      <c r="D18" s="62"/>
      <c r="E18" s="61"/>
      <c r="F18" s="61"/>
      <c r="G18" s="286">
        <v>3.5</v>
      </c>
      <c r="H18" s="86">
        <f>G18*30</f>
        <v>105</v>
      </c>
      <c r="I18" s="86">
        <v>45</v>
      </c>
      <c r="J18" s="86">
        <v>30</v>
      </c>
      <c r="K18" s="86"/>
      <c r="L18" s="86">
        <v>15</v>
      </c>
      <c r="M18" s="88">
        <f>H18-I18</f>
        <v>60</v>
      </c>
      <c r="N18" s="352">
        <v>3</v>
      </c>
      <c r="U18" s="363"/>
    </row>
    <row r="19" spans="1:21" s="208" customFormat="1" ht="16.5">
      <c r="A19" s="85" t="s">
        <v>291</v>
      </c>
      <c r="B19" s="100" t="s">
        <v>36</v>
      </c>
      <c r="C19" s="287"/>
      <c r="D19" s="102"/>
      <c r="E19" s="103"/>
      <c r="F19" s="103"/>
      <c r="G19" s="270"/>
      <c r="H19" s="87"/>
      <c r="I19" s="86"/>
      <c r="J19" s="98"/>
      <c r="K19" s="98"/>
      <c r="L19" s="98"/>
      <c r="M19" s="88"/>
      <c r="N19" s="352"/>
      <c r="U19" s="363"/>
    </row>
    <row r="20" spans="1:21" s="208" customFormat="1" ht="17.25" thickBot="1">
      <c r="A20" s="288" t="s">
        <v>292</v>
      </c>
      <c r="B20" s="289" t="s">
        <v>49</v>
      </c>
      <c r="C20" s="238">
        <v>1</v>
      </c>
      <c r="D20" s="239"/>
      <c r="E20" s="72"/>
      <c r="F20" s="72"/>
      <c r="G20" s="290">
        <v>3.5</v>
      </c>
      <c r="H20" s="291">
        <f>G20*30</f>
        <v>105</v>
      </c>
      <c r="I20" s="86">
        <f>J20+K20+L20</f>
        <v>45</v>
      </c>
      <c r="J20" s="292">
        <v>30</v>
      </c>
      <c r="K20" s="292"/>
      <c r="L20" s="292">
        <v>15</v>
      </c>
      <c r="M20" s="88">
        <f>H20-I20</f>
        <v>60</v>
      </c>
      <c r="N20" s="353">
        <v>3</v>
      </c>
      <c r="U20" s="363"/>
    </row>
    <row r="21" spans="1:21" s="211" customFormat="1" ht="15.75">
      <c r="A21" s="121" t="s">
        <v>137</v>
      </c>
      <c r="B21" s="122" t="s">
        <v>43</v>
      </c>
      <c r="C21" s="125"/>
      <c r="D21" s="102"/>
      <c r="E21" s="102"/>
      <c r="F21" s="102"/>
      <c r="G21" s="123"/>
      <c r="H21" s="123"/>
      <c r="I21" s="124"/>
      <c r="J21" s="123"/>
      <c r="K21" s="123"/>
      <c r="L21" s="123"/>
      <c r="M21" s="120"/>
      <c r="N21" s="354"/>
      <c r="U21" s="362"/>
    </row>
    <row r="22" spans="1:21" s="211" customFormat="1" ht="15.75">
      <c r="A22" s="69" t="s">
        <v>164</v>
      </c>
      <c r="B22" s="118" t="s">
        <v>49</v>
      </c>
      <c r="C22" s="125"/>
      <c r="D22" s="119">
        <v>1</v>
      </c>
      <c r="E22" s="116"/>
      <c r="F22" s="116"/>
      <c r="G22" s="299">
        <v>2</v>
      </c>
      <c r="H22" s="64">
        <f>G22*30</f>
        <v>60</v>
      </c>
      <c r="I22" s="124">
        <f>J22+K22+L22</f>
        <v>24</v>
      </c>
      <c r="J22" s="124">
        <v>16</v>
      </c>
      <c r="K22" s="300"/>
      <c r="L22" s="300">
        <v>8</v>
      </c>
      <c r="M22" s="120">
        <f>H22-I22</f>
        <v>36</v>
      </c>
      <c r="N22" s="354">
        <v>1.5</v>
      </c>
      <c r="O22" s="211">
        <v>1</v>
      </c>
      <c r="U22" s="362"/>
    </row>
    <row r="23" spans="1:21" s="211" customFormat="1" ht="15.75">
      <c r="A23" s="121" t="s">
        <v>138</v>
      </c>
      <c r="B23" s="118" t="s">
        <v>55</v>
      </c>
      <c r="C23" s="125"/>
      <c r="D23" s="96"/>
      <c r="E23" s="96"/>
      <c r="F23" s="96"/>
      <c r="G23" s="123"/>
      <c r="H23" s="123"/>
      <c r="I23" s="124"/>
      <c r="J23" s="123"/>
      <c r="K23" s="123"/>
      <c r="L23" s="123"/>
      <c r="M23" s="120"/>
      <c r="N23" s="354"/>
      <c r="U23" s="362"/>
    </row>
    <row r="24" spans="1:21" s="211" customFormat="1" ht="15.75">
      <c r="A24" s="69" t="s">
        <v>165</v>
      </c>
      <c r="B24" s="118" t="s">
        <v>49</v>
      </c>
      <c r="C24" s="125"/>
      <c r="D24" s="119">
        <v>1</v>
      </c>
      <c r="E24" s="116"/>
      <c r="F24" s="116"/>
      <c r="G24" s="299">
        <v>2</v>
      </c>
      <c r="H24" s="64">
        <f>G24*30</f>
        <v>60</v>
      </c>
      <c r="I24" s="124">
        <f>J24+K24+L24</f>
        <v>24</v>
      </c>
      <c r="J24" s="124">
        <v>16</v>
      </c>
      <c r="K24" s="300"/>
      <c r="L24" s="300">
        <v>8</v>
      </c>
      <c r="M24" s="120">
        <f>H24-I24</f>
        <v>36</v>
      </c>
      <c r="N24" s="354">
        <v>1.5</v>
      </c>
      <c r="O24" s="211">
        <v>1</v>
      </c>
      <c r="U24" s="362"/>
    </row>
    <row r="25" spans="1:14" s="211" customFormat="1" ht="16.5" thickBot="1">
      <c r="A25" s="1365" t="s">
        <v>297</v>
      </c>
      <c r="B25" s="1366"/>
      <c r="C25" s="1366"/>
      <c r="D25" s="1366"/>
      <c r="E25" s="1366"/>
      <c r="F25" s="1366"/>
      <c r="G25" s="1366"/>
      <c r="H25" s="1366"/>
      <c r="I25" s="1366"/>
      <c r="J25" s="1366"/>
      <c r="K25" s="1366"/>
      <c r="L25" s="1366"/>
      <c r="M25" s="1366"/>
      <c r="N25" s="364">
        <f>SUM(N8:N24)+2</f>
        <v>26</v>
      </c>
    </row>
    <row r="26" spans="1:14" s="32" customFormat="1" ht="16.5" thickBot="1">
      <c r="A26" s="1365" t="s">
        <v>31</v>
      </c>
      <c r="B26" s="1366"/>
      <c r="C26" s="1366"/>
      <c r="D26" s="1366"/>
      <c r="E26" s="1366"/>
      <c r="F26" s="1366"/>
      <c r="G26" s="1366"/>
      <c r="H26" s="1366"/>
      <c r="I26" s="1366"/>
      <c r="J26" s="1366"/>
      <c r="K26" s="1366"/>
      <c r="L26" s="1366"/>
      <c r="M26" s="1366"/>
      <c r="N26" s="355">
        <v>4</v>
      </c>
    </row>
    <row r="27" spans="1:14" s="32" customFormat="1" ht="16.5" thickBot="1">
      <c r="A27" s="1365" t="s">
        <v>46</v>
      </c>
      <c r="B27" s="1366"/>
      <c r="C27" s="1366"/>
      <c r="D27" s="1366"/>
      <c r="E27" s="1366"/>
      <c r="F27" s="1366"/>
      <c r="G27" s="1366"/>
      <c r="H27" s="1366"/>
      <c r="I27" s="1366"/>
      <c r="J27" s="1366"/>
      <c r="K27" s="1366"/>
      <c r="L27" s="1366"/>
      <c r="M27" s="1366"/>
      <c r="N27" s="356">
        <v>5</v>
      </c>
    </row>
    <row r="28" spans="2:7" ht="15.75">
      <c r="B28" s="191"/>
      <c r="C28" s="191"/>
      <c r="D28" s="192"/>
      <c r="E28" s="191"/>
      <c r="F28" s="191"/>
      <c r="G28" s="192"/>
    </row>
    <row r="29" spans="2:7" ht="15.75">
      <c r="B29" s="191"/>
      <c r="C29" s="191"/>
      <c r="D29" s="191"/>
      <c r="E29" s="191"/>
      <c r="F29" s="191"/>
      <c r="G29" s="192"/>
    </row>
    <row r="30" spans="2:7" ht="15.75">
      <c r="B30" s="191"/>
      <c r="C30" s="191"/>
      <c r="D30" s="191"/>
      <c r="E30" s="191"/>
      <c r="F30" s="191"/>
      <c r="G30" s="192"/>
    </row>
    <row r="31" spans="2:7" ht="15.75">
      <c r="B31" s="191"/>
      <c r="C31" s="191"/>
      <c r="D31" s="192"/>
      <c r="E31" s="191"/>
      <c r="F31" s="191"/>
      <c r="G31" s="192"/>
    </row>
    <row r="32" spans="2:7" ht="15.75">
      <c r="B32" s="191"/>
      <c r="C32" s="191"/>
      <c r="D32" s="191"/>
      <c r="E32" s="191"/>
      <c r="F32" s="191"/>
      <c r="G32" s="194"/>
    </row>
    <row r="33" spans="2:7" ht="15.75">
      <c r="B33" s="191"/>
      <c r="C33" s="191"/>
      <c r="D33" s="191"/>
      <c r="E33" s="191"/>
      <c r="F33" s="191"/>
      <c r="G33" s="194"/>
    </row>
    <row r="34" spans="2:7" ht="15.75">
      <c r="B34" s="191"/>
      <c r="C34" s="191"/>
      <c r="D34" s="194"/>
      <c r="E34" s="191"/>
      <c r="F34" s="191"/>
      <c r="G34" s="194"/>
    </row>
    <row r="35" spans="2:7" ht="15.75">
      <c r="B35" s="191"/>
      <c r="C35" s="192"/>
      <c r="D35" s="191"/>
      <c r="E35" s="191"/>
      <c r="F35" s="191"/>
      <c r="G35" s="194"/>
    </row>
    <row r="36" spans="2:7" ht="15.75">
      <c r="B36" s="191"/>
      <c r="C36" s="191"/>
      <c r="D36" s="191"/>
      <c r="E36" s="191"/>
      <c r="F36" s="191"/>
      <c r="G36" s="192"/>
    </row>
    <row r="37" spans="2:7" ht="15.75">
      <c r="B37" s="191"/>
      <c r="C37" s="191"/>
      <c r="D37" s="194"/>
      <c r="E37" s="191"/>
      <c r="F37" s="191"/>
      <c r="G37" s="194"/>
    </row>
    <row r="38" spans="2:9" ht="16.5">
      <c r="B38" s="218"/>
      <c r="C38" s="219">
        <f>N5</f>
        <v>1</v>
      </c>
      <c r="D38" s="219" t="e">
        <f>#REF!</f>
        <v>#REF!</v>
      </c>
      <c r="E38" s="219" t="e">
        <f>#REF!</f>
        <v>#REF!</v>
      </c>
      <c r="F38" s="219" t="e">
        <f>#REF!</f>
        <v>#REF!</v>
      </c>
      <c r="G38" s="219" t="e">
        <f>#REF!</f>
        <v>#REF!</v>
      </c>
      <c r="H38" s="219" t="e">
        <f>#REF!</f>
        <v>#REF!</v>
      </c>
      <c r="I38" s="218"/>
    </row>
    <row r="39" spans="2:9" ht="16.5">
      <c r="B39" s="220" t="s">
        <v>274</v>
      </c>
      <c r="C39" s="219"/>
      <c r="D39" s="219"/>
      <c r="E39" s="219"/>
      <c r="F39" s="219"/>
      <c r="G39" s="219"/>
      <c r="H39" s="219"/>
      <c r="I39" s="218"/>
    </row>
    <row r="40" spans="2:9" ht="16.5">
      <c r="B40" s="220" t="s">
        <v>275</v>
      </c>
      <c r="C40" s="221">
        <f aca="true" t="shared" si="0" ref="C40:H40">COUNTIF($C8:$C9,C38)</f>
        <v>1</v>
      </c>
      <c r="D40" s="221">
        <f t="shared" si="0"/>
        <v>0</v>
      </c>
      <c r="E40" s="221">
        <f t="shared" si="0"/>
        <v>0</v>
      </c>
      <c r="F40" s="221">
        <f t="shared" si="0"/>
        <v>0</v>
      </c>
      <c r="G40" s="221">
        <f t="shared" si="0"/>
        <v>0</v>
      </c>
      <c r="H40" s="221">
        <f t="shared" si="0"/>
        <v>0</v>
      </c>
      <c r="I40" s="222">
        <f aca="true" t="shared" si="1" ref="I40:I61">SUM(C40:H40)</f>
        <v>1</v>
      </c>
    </row>
    <row r="41" spans="2:9" ht="16.5">
      <c r="B41" s="220" t="s">
        <v>276</v>
      </c>
      <c r="C41" s="219">
        <f>COUNTIF($D8:$D9,C38)</f>
        <v>0</v>
      </c>
      <c r="D41" s="219">
        <f>COUNTIF($D8:$D9,D38)</f>
        <v>0</v>
      </c>
      <c r="E41" s="219">
        <f>COUNTIF($D8:$D9,E38)+1</f>
        <v>1</v>
      </c>
      <c r="F41" s="219">
        <f>COUNTIF($D8:$D9,F38)</f>
        <v>0</v>
      </c>
      <c r="G41" s="219">
        <f>COUNTIF($D8:$D9,G38)</f>
        <v>0</v>
      </c>
      <c r="H41" s="219">
        <f>COUNTIF($D8:$D9,H38)</f>
        <v>0</v>
      </c>
      <c r="I41" s="222">
        <f t="shared" si="1"/>
        <v>1</v>
      </c>
    </row>
    <row r="42" spans="2:9" ht="16.5">
      <c r="B42" s="220" t="s">
        <v>277</v>
      </c>
      <c r="C42" s="219"/>
      <c r="D42" s="219"/>
      <c r="E42" s="219"/>
      <c r="F42" s="219"/>
      <c r="G42" s="219"/>
      <c r="H42" s="219"/>
      <c r="I42" s="222">
        <f t="shared" si="1"/>
        <v>0</v>
      </c>
    </row>
    <row r="43" spans="2:9" ht="16.5">
      <c r="B43" s="220"/>
      <c r="C43" s="219"/>
      <c r="D43" s="219"/>
      <c r="E43" s="219"/>
      <c r="F43" s="219"/>
      <c r="G43" s="219"/>
      <c r="H43" s="219"/>
      <c r="I43" s="222">
        <f t="shared" si="1"/>
        <v>0</v>
      </c>
    </row>
    <row r="44" spans="2:9" ht="16.5">
      <c r="B44" s="220" t="s">
        <v>278</v>
      </c>
      <c r="C44" s="223"/>
      <c r="D44" s="224"/>
      <c r="E44" s="224"/>
      <c r="F44" s="223"/>
      <c r="G44" s="223"/>
      <c r="H44" s="223"/>
      <c r="I44" s="222">
        <f t="shared" si="1"/>
        <v>0</v>
      </c>
    </row>
    <row r="45" spans="2:9" ht="16.5">
      <c r="B45" s="220" t="s">
        <v>275</v>
      </c>
      <c r="C45" s="223">
        <f aca="true" t="shared" si="2" ref="C45:H45">COUNTIF($C10:$C20,C38)</f>
        <v>3</v>
      </c>
      <c r="D45" s="223">
        <f t="shared" si="2"/>
        <v>0</v>
      </c>
      <c r="E45" s="223">
        <f t="shared" si="2"/>
        <v>0</v>
      </c>
      <c r="F45" s="223">
        <f t="shared" si="2"/>
        <v>0</v>
      </c>
      <c r="G45" s="223">
        <f t="shared" si="2"/>
        <v>0</v>
      </c>
      <c r="H45" s="223">
        <f t="shared" si="2"/>
        <v>0</v>
      </c>
      <c r="I45" s="222">
        <f t="shared" si="1"/>
        <v>3</v>
      </c>
    </row>
    <row r="46" spans="2:9" ht="16.5">
      <c r="B46" s="220" t="s">
        <v>276</v>
      </c>
      <c r="C46" s="223">
        <f aca="true" t="shared" si="3" ref="C46:H46">COUNTIF($D10:$D20,C38)</f>
        <v>3</v>
      </c>
      <c r="D46" s="223">
        <f t="shared" si="3"/>
        <v>0</v>
      </c>
      <c r="E46" s="223">
        <f t="shared" si="3"/>
        <v>0</v>
      </c>
      <c r="F46" s="223">
        <f t="shared" si="3"/>
        <v>0</v>
      </c>
      <c r="G46" s="223">
        <f t="shared" si="3"/>
        <v>0</v>
      </c>
      <c r="H46" s="223">
        <f t="shared" si="3"/>
        <v>0</v>
      </c>
      <c r="I46" s="222">
        <f t="shared" si="1"/>
        <v>3</v>
      </c>
    </row>
    <row r="47" spans="2:9" ht="16.5">
      <c r="B47" s="220" t="s">
        <v>277</v>
      </c>
      <c r="C47" s="223"/>
      <c r="D47" s="224"/>
      <c r="E47" s="224"/>
      <c r="F47" s="223"/>
      <c r="G47" s="223"/>
      <c r="H47" s="223"/>
      <c r="I47" s="222">
        <f t="shared" si="1"/>
        <v>0</v>
      </c>
    </row>
    <row r="48" spans="2:9" ht="16.5">
      <c r="B48" s="220"/>
      <c r="C48" s="223"/>
      <c r="D48" s="224"/>
      <c r="E48" s="224"/>
      <c r="F48" s="223"/>
      <c r="G48" s="223"/>
      <c r="H48" s="223"/>
      <c r="I48" s="222">
        <f t="shared" si="1"/>
        <v>0</v>
      </c>
    </row>
    <row r="49" spans="2:9" ht="16.5">
      <c r="B49" s="220" t="s">
        <v>279</v>
      </c>
      <c r="C49" s="223"/>
      <c r="D49" s="224"/>
      <c r="E49" s="224"/>
      <c r="F49" s="223"/>
      <c r="G49" s="223"/>
      <c r="H49" s="223"/>
      <c r="I49" s="222">
        <f t="shared" si="1"/>
        <v>0</v>
      </c>
    </row>
    <row r="50" spans="2:9" ht="16.5">
      <c r="B50" s="220" t="s">
        <v>275</v>
      </c>
      <c r="C50" s="223">
        <f aca="true" t="shared" si="4" ref="C50:H50">COUNTIF($C21:$C24,C38)</f>
        <v>0</v>
      </c>
      <c r="D50" s="223">
        <f t="shared" si="4"/>
        <v>0</v>
      </c>
      <c r="E50" s="223">
        <f t="shared" si="4"/>
        <v>0</v>
      </c>
      <c r="F50" s="223">
        <f t="shared" si="4"/>
        <v>0</v>
      </c>
      <c r="G50" s="223">
        <f t="shared" si="4"/>
        <v>0</v>
      </c>
      <c r="H50" s="223">
        <f t="shared" si="4"/>
        <v>0</v>
      </c>
      <c r="I50" s="222">
        <f t="shared" si="1"/>
        <v>0</v>
      </c>
    </row>
    <row r="51" spans="2:9" ht="16.5">
      <c r="B51" s="220" t="s">
        <v>276</v>
      </c>
      <c r="C51" s="223">
        <f aca="true" t="shared" si="5" ref="C51:H51">COUNTIF($D21:$D24,C38)</f>
        <v>2</v>
      </c>
      <c r="D51" s="223">
        <f t="shared" si="5"/>
        <v>0</v>
      </c>
      <c r="E51" s="223">
        <f t="shared" si="5"/>
        <v>0</v>
      </c>
      <c r="F51" s="223">
        <f t="shared" si="5"/>
        <v>0</v>
      </c>
      <c r="G51" s="223">
        <f t="shared" si="5"/>
        <v>0</v>
      </c>
      <c r="H51" s="223">
        <f t="shared" si="5"/>
        <v>0</v>
      </c>
      <c r="I51" s="222">
        <f t="shared" si="1"/>
        <v>2</v>
      </c>
    </row>
    <row r="52" spans="2:9" ht="16.5">
      <c r="B52" s="220" t="s">
        <v>277</v>
      </c>
      <c r="C52" s="223"/>
      <c r="D52" s="224"/>
      <c r="E52" s="224"/>
      <c r="F52" s="223">
        <v>2</v>
      </c>
      <c r="G52" s="223"/>
      <c r="H52" s="223"/>
      <c r="I52" s="222">
        <f t="shared" si="1"/>
        <v>2</v>
      </c>
    </row>
    <row r="53" spans="2:9" ht="16.5">
      <c r="B53" s="219"/>
      <c r="C53" s="223"/>
      <c r="D53" s="224"/>
      <c r="E53" s="224"/>
      <c r="F53" s="223"/>
      <c r="G53" s="223"/>
      <c r="H53" s="223"/>
      <c r="I53" s="222">
        <f t="shared" si="1"/>
        <v>0</v>
      </c>
    </row>
    <row r="54" spans="2:9" ht="16.5">
      <c r="B54" s="219" t="s">
        <v>280</v>
      </c>
      <c r="C54" s="223"/>
      <c r="D54" s="224"/>
      <c r="E54" s="224"/>
      <c r="F54" s="223"/>
      <c r="G54" s="223"/>
      <c r="H54" s="223"/>
      <c r="I54" s="222">
        <f t="shared" si="1"/>
        <v>0</v>
      </c>
    </row>
    <row r="55" spans="2:9" ht="16.5">
      <c r="B55" s="225" t="s">
        <v>275</v>
      </c>
      <c r="C55" s="223" t="e">
        <f>COUNTIF(#REF!,C38)</f>
        <v>#REF!</v>
      </c>
      <c r="D55" s="223" t="e">
        <f>COUNTIF(#REF!,D38)</f>
        <v>#REF!</v>
      </c>
      <c r="E55" s="223" t="e">
        <f>COUNTIF(#REF!,E38)</f>
        <v>#REF!</v>
      </c>
      <c r="F55" s="223" t="e">
        <f>COUNTIF(#REF!,F38)</f>
        <v>#REF!</v>
      </c>
      <c r="G55" s="223" t="e">
        <f>COUNTIF(#REF!,G38)</f>
        <v>#REF!</v>
      </c>
      <c r="H55" s="223" t="e">
        <f>COUNTIF(#REF!,H38)</f>
        <v>#REF!</v>
      </c>
      <c r="I55" s="222" t="e">
        <f t="shared" si="1"/>
        <v>#REF!</v>
      </c>
    </row>
    <row r="56" spans="2:9" ht="16.5">
      <c r="B56" s="225" t="s">
        <v>276</v>
      </c>
      <c r="C56" s="223" t="e">
        <f>COUNTIF(#REF!,C38)</f>
        <v>#REF!</v>
      </c>
      <c r="D56" s="223" t="e">
        <f>COUNTIF(#REF!,D38)</f>
        <v>#REF!</v>
      </c>
      <c r="E56" s="223" t="e">
        <f>COUNTIF(#REF!,E38)</f>
        <v>#REF!</v>
      </c>
      <c r="F56" s="223" t="e">
        <f>COUNTIF(#REF!,F38)</f>
        <v>#REF!</v>
      </c>
      <c r="G56" s="223" t="e">
        <f>COUNTIF(#REF!,G38)</f>
        <v>#REF!</v>
      </c>
      <c r="H56" s="223" t="e">
        <f>COUNTIF(#REF!,H38)</f>
        <v>#REF!</v>
      </c>
      <c r="I56" s="222" t="e">
        <f t="shared" si="1"/>
        <v>#REF!</v>
      </c>
    </row>
    <row r="57" spans="2:9" ht="16.5">
      <c r="B57" s="225" t="s">
        <v>277</v>
      </c>
      <c r="C57" s="223"/>
      <c r="D57" s="224"/>
      <c r="E57" s="224"/>
      <c r="F57" s="223"/>
      <c r="G57" s="223"/>
      <c r="H57" s="223">
        <v>1</v>
      </c>
      <c r="I57" s="222">
        <f t="shared" si="1"/>
        <v>1</v>
      </c>
    </row>
    <row r="58" spans="2:9" ht="16.5">
      <c r="B58" s="219"/>
      <c r="C58" s="223"/>
      <c r="D58" s="224"/>
      <c r="E58" s="224"/>
      <c r="F58" s="223"/>
      <c r="G58" s="223"/>
      <c r="H58" s="223"/>
      <c r="I58" s="222">
        <f t="shared" si="1"/>
        <v>0</v>
      </c>
    </row>
    <row r="59" spans="2:9" ht="16.5">
      <c r="B59" s="219" t="s">
        <v>281</v>
      </c>
      <c r="C59" s="223"/>
      <c r="D59" s="224"/>
      <c r="E59" s="224"/>
      <c r="F59" s="223"/>
      <c r="G59" s="223"/>
      <c r="H59" s="223">
        <v>1</v>
      </c>
      <c r="I59" s="222">
        <f t="shared" si="1"/>
        <v>1</v>
      </c>
    </row>
    <row r="60" spans="2:9" ht="16.5">
      <c r="B60" s="219" t="s">
        <v>282</v>
      </c>
      <c r="C60" s="223"/>
      <c r="D60" s="224"/>
      <c r="E60" s="224"/>
      <c r="F60" s="223"/>
      <c r="G60" s="223"/>
      <c r="H60" s="223"/>
      <c r="I60" s="222">
        <f t="shared" si="1"/>
        <v>0</v>
      </c>
    </row>
    <row r="61" spans="2:9" ht="16.5">
      <c r="B61" s="225" t="s">
        <v>275</v>
      </c>
      <c r="C61" s="223" t="e">
        <f aca="true" t="shared" si="6" ref="C61:H61">C40+C45+C50+C55</f>
        <v>#REF!</v>
      </c>
      <c r="D61" s="223" t="e">
        <f t="shared" si="6"/>
        <v>#REF!</v>
      </c>
      <c r="E61" s="223" t="e">
        <f t="shared" si="6"/>
        <v>#REF!</v>
      </c>
      <c r="F61" s="223" t="e">
        <f t="shared" si="6"/>
        <v>#REF!</v>
      </c>
      <c r="G61" s="223" t="e">
        <f t="shared" si="6"/>
        <v>#REF!</v>
      </c>
      <c r="H61" s="223" t="e">
        <f t="shared" si="6"/>
        <v>#REF!</v>
      </c>
      <c r="I61" s="222" t="e">
        <f t="shared" si="1"/>
        <v>#REF!</v>
      </c>
    </row>
    <row r="62" spans="2:9" ht="16.5">
      <c r="B62" s="225" t="s">
        <v>276</v>
      </c>
      <c r="C62" s="223" t="e">
        <f>C41+C46+C51+C56</f>
        <v>#REF!</v>
      </c>
      <c r="D62" s="223" t="e">
        <f>D41+D46+D51+D56</f>
        <v>#REF!</v>
      </c>
      <c r="E62" s="223" t="e">
        <f>E41+E46+E51+E56</f>
        <v>#REF!</v>
      </c>
      <c r="F62" s="223" t="e">
        <f>F41+F46+F51+F56</f>
        <v>#REF!</v>
      </c>
      <c r="G62" s="223" t="e">
        <f>G41+G46+G51+G56</f>
        <v>#REF!</v>
      </c>
      <c r="H62" s="223" t="e">
        <f>H41+H46+H51+H56+H59</f>
        <v>#REF!</v>
      </c>
      <c r="I62" s="218"/>
    </row>
    <row r="63" spans="2:9" ht="16.5">
      <c r="B63" s="225" t="s">
        <v>277</v>
      </c>
      <c r="C63" s="223"/>
      <c r="D63" s="224"/>
      <c r="E63" s="224"/>
      <c r="F63" s="223"/>
      <c r="G63" s="223"/>
      <c r="H63" s="223">
        <v>1</v>
      </c>
      <c r="I63" s="218"/>
    </row>
  </sheetData>
  <sheetProtection/>
  <mergeCells count="21">
    <mergeCell ref="I4:I7"/>
    <mergeCell ref="C2:D3"/>
    <mergeCell ref="A26:M26"/>
    <mergeCell ref="A1:M1"/>
    <mergeCell ref="G2:G7"/>
    <mergeCell ref="H2:M2"/>
    <mergeCell ref="M3:M7"/>
    <mergeCell ref="H3:H7"/>
    <mergeCell ref="K4:K7"/>
    <mergeCell ref="F2:F7"/>
    <mergeCell ref="D4:D7"/>
    <mergeCell ref="E2:E7"/>
    <mergeCell ref="J4:J7"/>
    <mergeCell ref="U2:U7"/>
    <mergeCell ref="A25:M25"/>
    <mergeCell ref="A27:M27"/>
    <mergeCell ref="L4:L7"/>
    <mergeCell ref="I3:L3"/>
    <mergeCell ref="C4:C7"/>
    <mergeCell ref="A2:A7"/>
    <mergeCell ref="B2:B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view="pageBreakPreview" zoomScale="80" zoomScaleNormal="86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U2" sqref="U2:U7"/>
    </sheetView>
  </sheetViews>
  <sheetFormatPr defaultColWidth="9.00390625" defaultRowHeight="12.75"/>
  <cols>
    <col min="1" max="1" width="11.00390625" style="190" customWidth="1"/>
    <col min="2" max="2" width="56.125" style="33" customWidth="1"/>
    <col min="3" max="3" width="7.375" style="193" customWidth="1"/>
    <col min="4" max="4" width="11.00390625" style="195" customWidth="1"/>
    <col min="5" max="6" width="6.625" style="196" customWidth="1"/>
    <col min="7" max="7" width="10.125" style="193" customWidth="1"/>
    <col min="8" max="8" width="9.875" style="193" customWidth="1"/>
    <col min="9" max="9" width="8.75390625" style="33" customWidth="1"/>
    <col min="10" max="10" width="8.125" style="33" customWidth="1"/>
    <col min="11" max="11" width="8.375" style="33" customWidth="1"/>
    <col min="12" max="12" width="7.875" style="33" customWidth="1"/>
    <col min="13" max="13" width="9.125" style="33" customWidth="1"/>
    <col min="14" max="14" width="9.00390625" style="357" customWidth="1"/>
    <col min="15" max="20" width="0" style="33" hidden="1" customWidth="1"/>
    <col min="21" max="21" width="25.00390625" style="33" customWidth="1"/>
    <col min="22" max="16384" width="9.125" style="33" customWidth="1"/>
  </cols>
  <sheetData>
    <row r="1" spans="1:14" s="32" customFormat="1" ht="21" thickBot="1">
      <c r="A1" s="1380" t="s">
        <v>298</v>
      </c>
      <c r="B1" s="1381"/>
      <c r="C1" s="1382"/>
      <c r="D1" s="1382"/>
      <c r="E1" s="1381"/>
      <c r="F1" s="1381"/>
      <c r="G1" s="1382"/>
      <c r="H1" s="1381"/>
      <c r="I1" s="1381"/>
      <c r="J1" s="1381"/>
      <c r="K1" s="1381"/>
      <c r="L1" s="1381"/>
      <c r="M1" s="1381"/>
      <c r="N1" s="1395"/>
    </row>
    <row r="2" spans="1:21" s="32" customFormat="1" ht="18.75" customHeight="1" thickBot="1">
      <c r="A2" s="1370" t="s">
        <v>22</v>
      </c>
      <c r="B2" s="1373" t="s">
        <v>30</v>
      </c>
      <c r="C2" s="1376" t="s">
        <v>260</v>
      </c>
      <c r="D2" s="1377"/>
      <c r="E2" s="1359" t="s">
        <v>63</v>
      </c>
      <c r="F2" s="1391" t="s">
        <v>114</v>
      </c>
      <c r="G2" s="1359" t="s">
        <v>64</v>
      </c>
      <c r="H2" s="1383" t="s">
        <v>65</v>
      </c>
      <c r="I2" s="1384"/>
      <c r="J2" s="1384"/>
      <c r="K2" s="1384"/>
      <c r="L2" s="1384"/>
      <c r="M2" s="1384"/>
      <c r="N2" s="1398"/>
      <c r="U2" s="1364" t="s">
        <v>296</v>
      </c>
    </row>
    <row r="3" spans="1:21" s="32" customFormat="1" ht="24.75" customHeight="1" thickBot="1">
      <c r="A3" s="1371"/>
      <c r="B3" s="1374"/>
      <c r="C3" s="1378"/>
      <c r="D3" s="1379"/>
      <c r="E3" s="1360"/>
      <c r="F3" s="1392"/>
      <c r="G3" s="1360"/>
      <c r="H3" s="1388" t="s">
        <v>23</v>
      </c>
      <c r="I3" s="1367" t="s">
        <v>24</v>
      </c>
      <c r="J3" s="1368"/>
      <c r="K3" s="1368"/>
      <c r="L3" s="1369"/>
      <c r="M3" s="1385" t="s">
        <v>66</v>
      </c>
      <c r="N3" s="342"/>
      <c r="U3" s="1364"/>
    </row>
    <row r="4" spans="1:21" s="32" customFormat="1" ht="18" customHeight="1">
      <c r="A4" s="1371"/>
      <c r="B4" s="1374"/>
      <c r="C4" s="1359" t="s">
        <v>25</v>
      </c>
      <c r="D4" s="1359" t="s">
        <v>26</v>
      </c>
      <c r="E4" s="1360"/>
      <c r="F4" s="1392"/>
      <c r="G4" s="1360"/>
      <c r="H4" s="1389"/>
      <c r="I4" s="1362" t="s">
        <v>21</v>
      </c>
      <c r="J4" s="1362" t="s">
        <v>27</v>
      </c>
      <c r="K4" s="1362" t="s">
        <v>28</v>
      </c>
      <c r="L4" s="1362" t="s">
        <v>29</v>
      </c>
      <c r="M4" s="1386"/>
      <c r="N4" s="1396"/>
      <c r="U4" s="1364"/>
    </row>
    <row r="5" spans="1:21" s="32" customFormat="1" ht="16.5" customHeight="1" thickBot="1">
      <c r="A5" s="1371"/>
      <c r="B5" s="1374"/>
      <c r="C5" s="1360"/>
      <c r="D5" s="1360"/>
      <c r="E5" s="1360"/>
      <c r="F5" s="1392"/>
      <c r="G5" s="1360"/>
      <c r="H5" s="1389"/>
      <c r="I5" s="1362"/>
      <c r="J5" s="1362"/>
      <c r="K5" s="1362"/>
      <c r="L5" s="1362"/>
      <c r="M5" s="1386"/>
      <c r="N5" s="344" t="s">
        <v>256</v>
      </c>
      <c r="U5" s="1364"/>
    </row>
    <row r="6" spans="1:21" s="32" customFormat="1" ht="16.5" customHeight="1" thickBot="1">
      <c r="A6" s="1371"/>
      <c r="B6" s="1374"/>
      <c r="C6" s="1360"/>
      <c r="D6" s="1360"/>
      <c r="E6" s="1360"/>
      <c r="F6" s="1392"/>
      <c r="G6" s="1360"/>
      <c r="H6" s="1389"/>
      <c r="I6" s="1362"/>
      <c r="J6" s="1362"/>
      <c r="K6" s="1362"/>
      <c r="L6" s="1362"/>
      <c r="M6" s="1386"/>
      <c r="N6" s="365"/>
      <c r="U6" s="1364"/>
    </row>
    <row r="7" spans="1:21" s="32" customFormat="1" ht="16.5" customHeight="1" thickBot="1">
      <c r="A7" s="1372"/>
      <c r="B7" s="1375"/>
      <c r="C7" s="1361"/>
      <c r="D7" s="1361"/>
      <c r="E7" s="1361"/>
      <c r="F7" s="1393"/>
      <c r="G7" s="1360"/>
      <c r="H7" s="1390"/>
      <c r="I7" s="1363"/>
      <c r="J7" s="1363"/>
      <c r="K7" s="1363"/>
      <c r="L7" s="1363"/>
      <c r="M7" s="1387"/>
      <c r="N7" s="366">
        <v>9</v>
      </c>
      <c r="U7" s="1364"/>
    </row>
    <row r="8" spans="1:21" s="31" customFormat="1" ht="16.5" thickBot="1">
      <c r="A8" s="42" t="s">
        <v>115</v>
      </c>
      <c r="B8" s="43" t="s">
        <v>177</v>
      </c>
      <c r="C8" s="44"/>
      <c r="D8" s="45"/>
      <c r="E8" s="46"/>
      <c r="F8" s="47"/>
      <c r="G8" s="48"/>
      <c r="H8" s="49"/>
      <c r="I8" s="50"/>
      <c r="J8" s="51"/>
      <c r="K8" s="51"/>
      <c r="L8" s="52"/>
      <c r="M8" s="53"/>
      <c r="N8" s="367"/>
      <c r="U8" s="97"/>
    </row>
    <row r="9" spans="1:21" s="31" customFormat="1" ht="16.5" thickBot="1">
      <c r="A9" s="42"/>
      <c r="B9" s="56" t="s">
        <v>103</v>
      </c>
      <c r="C9" s="44"/>
      <c r="D9" s="57"/>
      <c r="E9" s="46"/>
      <c r="F9" s="58"/>
      <c r="G9" s="48"/>
      <c r="H9" s="49"/>
      <c r="I9" s="44"/>
      <c r="J9" s="46"/>
      <c r="K9" s="46"/>
      <c r="L9" s="59"/>
      <c r="M9" s="60"/>
      <c r="N9" s="368" t="s">
        <v>208</v>
      </c>
      <c r="U9" s="97"/>
    </row>
    <row r="10" spans="1:21" s="213" customFormat="1" ht="16.5" thickBot="1">
      <c r="A10" s="227" t="s">
        <v>117</v>
      </c>
      <c r="B10" s="228" t="s">
        <v>101</v>
      </c>
      <c r="C10" s="229"/>
      <c r="D10" s="68"/>
      <c r="E10" s="68"/>
      <c r="F10" s="230"/>
      <c r="G10" s="231">
        <v>3</v>
      </c>
      <c r="H10" s="49">
        <f>G10*30</f>
        <v>90</v>
      </c>
      <c r="I10" s="63"/>
      <c r="J10" s="232"/>
      <c r="K10" s="232"/>
      <c r="L10" s="233"/>
      <c r="M10" s="234"/>
      <c r="N10" s="369"/>
      <c r="Q10" s="216" t="e">
        <f>SUM(#REF!)</f>
        <v>#REF!</v>
      </c>
      <c r="U10" s="338"/>
    </row>
    <row r="11" spans="1:21" s="211" customFormat="1" ht="15.75">
      <c r="A11" s="227"/>
      <c r="B11" s="56" t="s">
        <v>103</v>
      </c>
      <c r="C11" s="63"/>
      <c r="D11" s="69" t="s">
        <v>256</v>
      </c>
      <c r="E11" s="69"/>
      <c r="F11" s="235"/>
      <c r="G11" s="231">
        <v>1</v>
      </c>
      <c r="H11" s="49">
        <f>G11*30</f>
        <v>30</v>
      </c>
      <c r="I11" s="63">
        <v>10</v>
      </c>
      <c r="J11" s="71">
        <v>10</v>
      </c>
      <c r="K11" s="71"/>
      <c r="L11" s="236"/>
      <c r="M11" s="237">
        <f>H11-I11</f>
        <v>20</v>
      </c>
      <c r="N11" s="370">
        <v>1</v>
      </c>
      <c r="O11" s="211">
        <v>1</v>
      </c>
      <c r="U11" s="362"/>
    </row>
    <row r="12" spans="1:21" s="213" customFormat="1" ht="16.5">
      <c r="A12" s="240" t="s">
        <v>250</v>
      </c>
      <c r="B12" s="241" t="s">
        <v>248</v>
      </c>
      <c r="C12" s="242"/>
      <c r="D12" s="253"/>
      <c r="E12" s="253"/>
      <c r="F12" s="254"/>
      <c r="G12" s="244">
        <v>3</v>
      </c>
      <c r="H12" s="245">
        <f>G12*30</f>
        <v>90</v>
      </c>
      <c r="I12" s="246"/>
      <c r="J12" s="246"/>
      <c r="K12" s="246"/>
      <c r="L12" s="246"/>
      <c r="M12" s="247"/>
      <c r="N12" s="371"/>
      <c r="U12" s="338"/>
    </row>
    <row r="13" spans="1:21" s="213" customFormat="1" ht="16.5">
      <c r="A13" s="240"/>
      <c r="B13" s="258" t="s">
        <v>103</v>
      </c>
      <c r="C13" s="242"/>
      <c r="D13" s="253" t="s">
        <v>256</v>
      </c>
      <c r="E13" s="253"/>
      <c r="F13" s="254"/>
      <c r="G13" s="255">
        <v>1</v>
      </c>
      <c r="H13" s="256">
        <f>G13*30</f>
        <v>30</v>
      </c>
      <c r="I13" s="246">
        <v>10</v>
      </c>
      <c r="J13" s="246">
        <v>10</v>
      </c>
      <c r="K13" s="246"/>
      <c r="L13" s="246"/>
      <c r="M13" s="247">
        <v>20</v>
      </c>
      <c r="N13" s="371">
        <v>1</v>
      </c>
      <c r="O13" s="213">
        <v>1</v>
      </c>
      <c r="U13" s="338"/>
    </row>
    <row r="14" spans="1:21" s="32" customFormat="1" ht="15.75" customHeight="1">
      <c r="A14" s="76" t="s">
        <v>251</v>
      </c>
      <c r="B14" s="77" t="s">
        <v>107</v>
      </c>
      <c r="C14" s="78"/>
      <c r="D14" s="54"/>
      <c r="E14" s="54"/>
      <c r="F14" s="55"/>
      <c r="G14" s="203">
        <v>4.5</v>
      </c>
      <c r="H14" s="79">
        <f>G14*30</f>
        <v>135</v>
      </c>
      <c r="I14" s="78">
        <v>60</v>
      </c>
      <c r="J14" s="54"/>
      <c r="K14" s="54"/>
      <c r="L14" s="54">
        <v>60</v>
      </c>
      <c r="M14" s="55">
        <f>H14-I14</f>
        <v>75</v>
      </c>
      <c r="N14" s="372" t="s">
        <v>209</v>
      </c>
      <c r="O14" s="32">
        <v>1</v>
      </c>
      <c r="U14" s="96"/>
    </row>
    <row r="15" spans="1:21" s="211" customFormat="1" ht="31.5">
      <c r="A15" s="267" t="s">
        <v>122</v>
      </c>
      <c r="B15" s="268" t="s">
        <v>57</v>
      </c>
      <c r="C15" s="269"/>
      <c r="D15" s="45"/>
      <c r="E15" s="45"/>
      <c r="F15" s="45"/>
      <c r="G15" s="270"/>
      <c r="H15" s="271"/>
      <c r="I15" s="271"/>
      <c r="J15" s="271"/>
      <c r="K15" s="271"/>
      <c r="L15" s="271"/>
      <c r="M15" s="272"/>
      <c r="N15" s="373"/>
      <c r="U15" s="362"/>
    </row>
    <row r="16" spans="1:21" s="213" customFormat="1" ht="17.25" thickBot="1">
      <c r="A16" s="85" t="s">
        <v>294</v>
      </c>
      <c r="B16" s="274" t="s">
        <v>49</v>
      </c>
      <c r="C16" s="63"/>
      <c r="D16" s="201" t="s">
        <v>256</v>
      </c>
      <c r="E16" s="64"/>
      <c r="F16" s="64"/>
      <c r="G16" s="275">
        <v>3.5</v>
      </c>
      <c r="H16" s="86">
        <f>G16*30</f>
        <v>105</v>
      </c>
      <c r="I16" s="86">
        <f>J16+K16+L16</f>
        <v>36</v>
      </c>
      <c r="J16" s="87">
        <v>18</v>
      </c>
      <c r="K16" s="87">
        <v>9</v>
      </c>
      <c r="L16" s="87">
        <v>9</v>
      </c>
      <c r="M16" s="88">
        <f>H16-I16</f>
        <v>69</v>
      </c>
      <c r="N16" s="374">
        <v>4</v>
      </c>
      <c r="O16" s="213">
        <v>1</v>
      </c>
      <c r="U16" s="338"/>
    </row>
    <row r="17" spans="1:21" s="208" customFormat="1" ht="16.5">
      <c r="A17" s="85" t="s">
        <v>125</v>
      </c>
      <c r="B17" s="56" t="s">
        <v>38</v>
      </c>
      <c r="C17" s="229"/>
      <c r="D17" s="96"/>
      <c r="E17" s="97"/>
      <c r="F17" s="97"/>
      <c r="G17" s="205"/>
      <c r="H17" s="98"/>
      <c r="I17" s="86"/>
      <c r="J17" s="98"/>
      <c r="K17" s="98"/>
      <c r="L17" s="98"/>
      <c r="M17" s="88"/>
      <c r="N17" s="375"/>
      <c r="U17" s="363"/>
    </row>
    <row r="18" spans="1:21" s="217" customFormat="1" ht="17.25" thickBot="1">
      <c r="A18" s="281" t="s">
        <v>180</v>
      </c>
      <c r="B18" s="274" t="s">
        <v>49</v>
      </c>
      <c r="C18" s="63"/>
      <c r="D18" s="64" t="s">
        <v>256</v>
      </c>
      <c r="E18" s="62"/>
      <c r="F18" s="62"/>
      <c r="G18" s="282">
        <v>3.5</v>
      </c>
      <c r="H18" s="91">
        <f>G18*30</f>
        <v>105</v>
      </c>
      <c r="I18" s="86">
        <f>J18+K18+L18</f>
        <v>36</v>
      </c>
      <c r="J18" s="91">
        <v>18</v>
      </c>
      <c r="K18" s="91"/>
      <c r="L18" s="91">
        <v>18</v>
      </c>
      <c r="M18" s="88">
        <f>H18-I18</f>
        <v>69</v>
      </c>
      <c r="N18" s="376">
        <v>4</v>
      </c>
      <c r="O18" s="217">
        <v>1</v>
      </c>
      <c r="U18" s="383"/>
    </row>
    <row r="19" spans="1:21" s="211" customFormat="1" ht="15.75">
      <c r="A19" s="121" t="s">
        <v>131</v>
      </c>
      <c r="B19" s="122" t="s">
        <v>34</v>
      </c>
      <c r="C19" s="125"/>
      <c r="D19" s="102"/>
      <c r="E19" s="102"/>
      <c r="F19" s="102"/>
      <c r="G19" s="123">
        <v>6</v>
      </c>
      <c r="H19" s="64">
        <f>G19*30</f>
        <v>180</v>
      </c>
      <c r="I19" s="124"/>
      <c r="J19" s="123"/>
      <c r="K19" s="123"/>
      <c r="L19" s="123"/>
      <c r="M19" s="120"/>
      <c r="N19" s="377"/>
      <c r="U19" s="362"/>
    </row>
    <row r="20" spans="1:21" s="211" customFormat="1" ht="15.75">
      <c r="A20" s="69" t="s">
        <v>162</v>
      </c>
      <c r="B20" s="118" t="s">
        <v>49</v>
      </c>
      <c r="C20" s="124" t="s">
        <v>256</v>
      </c>
      <c r="D20" s="102"/>
      <c r="E20" s="102"/>
      <c r="F20" s="102"/>
      <c r="G20" s="299">
        <v>3.5</v>
      </c>
      <c r="H20" s="64">
        <f>G20*30</f>
        <v>105</v>
      </c>
      <c r="I20" s="124">
        <f>J20+K20+L20</f>
        <v>36</v>
      </c>
      <c r="J20" s="124">
        <v>27</v>
      </c>
      <c r="K20" s="300"/>
      <c r="L20" s="300">
        <v>9</v>
      </c>
      <c r="M20" s="120">
        <f>H20-I20</f>
        <v>69</v>
      </c>
      <c r="N20" s="377">
        <v>4</v>
      </c>
      <c r="O20" s="211">
        <v>1</v>
      </c>
      <c r="U20" s="362"/>
    </row>
    <row r="21" spans="1:21" s="211" customFormat="1" ht="15.75">
      <c r="A21" s="121" t="s">
        <v>134</v>
      </c>
      <c r="B21" s="122" t="s">
        <v>35</v>
      </c>
      <c r="C21" s="125"/>
      <c r="D21" s="102"/>
      <c r="E21" s="102"/>
      <c r="F21" s="102"/>
      <c r="G21" s="123"/>
      <c r="H21" s="123"/>
      <c r="I21" s="124"/>
      <c r="J21" s="123"/>
      <c r="K21" s="123"/>
      <c r="L21" s="123"/>
      <c r="M21" s="120"/>
      <c r="N21" s="377"/>
      <c r="U21" s="362"/>
    </row>
    <row r="22" spans="1:21" s="211" customFormat="1" ht="15.75">
      <c r="A22" s="69" t="s">
        <v>213</v>
      </c>
      <c r="B22" s="118" t="s">
        <v>49</v>
      </c>
      <c r="C22" s="124" t="s">
        <v>256</v>
      </c>
      <c r="D22" s="102"/>
      <c r="E22" s="102"/>
      <c r="F22" s="102"/>
      <c r="G22" s="299">
        <v>2.5</v>
      </c>
      <c r="H22" s="64">
        <f>G22*30</f>
        <v>75</v>
      </c>
      <c r="I22" s="124">
        <f>J22+K22+L22</f>
        <v>36</v>
      </c>
      <c r="J22" s="124">
        <v>27</v>
      </c>
      <c r="K22" s="300"/>
      <c r="L22" s="300">
        <v>9</v>
      </c>
      <c r="M22" s="120">
        <f>H22-I22</f>
        <v>39</v>
      </c>
      <c r="N22" s="377">
        <v>4</v>
      </c>
      <c r="O22" s="211">
        <v>1</v>
      </c>
      <c r="U22" s="362"/>
    </row>
    <row r="23" spans="1:21" s="211" customFormat="1" ht="15.75">
      <c r="A23" s="121" t="s">
        <v>140</v>
      </c>
      <c r="B23" s="122" t="s">
        <v>52</v>
      </c>
      <c r="C23" s="125"/>
      <c r="D23" s="102"/>
      <c r="E23" s="102"/>
      <c r="F23" s="102"/>
      <c r="G23" s="123"/>
      <c r="H23" s="123"/>
      <c r="I23" s="124"/>
      <c r="J23" s="123"/>
      <c r="K23" s="123"/>
      <c r="L23" s="123"/>
      <c r="M23" s="120"/>
      <c r="N23" s="377"/>
      <c r="U23" s="362"/>
    </row>
    <row r="24" spans="1:21" s="211" customFormat="1" ht="16.5" thickBot="1">
      <c r="A24" s="69" t="s">
        <v>168</v>
      </c>
      <c r="B24" s="118" t="s">
        <v>49</v>
      </c>
      <c r="C24" s="125"/>
      <c r="D24" s="124"/>
      <c r="E24" s="125"/>
      <c r="F24" s="125"/>
      <c r="G24" s="299">
        <v>4</v>
      </c>
      <c r="H24" s="64">
        <f>G24*30</f>
        <v>120</v>
      </c>
      <c r="I24" s="124">
        <f>J24+K24+L24</f>
        <v>45</v>
      </c>
      <c r="J24" s="124">
        <v>27</v>
      </c>
      <c r="K24" s="300"/>
      <c r="L24" s="300">
        <v>18</v>
      </c>
      <c r="M24" s="120">
        <f>H24-I24</f>
        <v>75</v>
      </c>
      <c r="N24" s="377">
        <v>5</v>
      </c>
      <c r="O24" s="211">
        <v>1</v>
      </c>
      <c r="U24" s="362"/>
    </row>
    <row r="25" spans="1:21" s="212" customFormat="1" ht="15.75">
      <c r="A25" s="309" t="s">
        <v>188</v>
      </c>
      <c r="B25" s="310" t="s">
        <v>229</v>
      </c>
      <c r="C25" s="311"/>
      <c r="D25" s="311"/>
      <c r="E25" s="311"/>
      <c r="F25" s="311"/>
      <c r="G25" s="312"/>
      <c r="H25" s="312"/>
      <c r="I25" s="311"/>
      <c r="J25" s="311"/>
      <c r="K25" s="311"/>
      <c r="L25" s="311"/>
      <c r="M25" s="313"/>
      <c r="N25" s="378"/>
      <c r="U25" s="401"/>
    </row>
    <row r="26" spans="1:21" s="208" customFormat="1" ht="16.5">
      <c r="A26" s="314" t="s">
        <v>189</v>
      </c>
      <c r="B26" s="118" t="s">
        <v>49</v>
      </c>
      <c r="C26" s="174"/>
      <c r="D26" s="119" t="s">
        <v>256</v>
      </c>
      <c r="E26" s="174"/>
      <c r="F26" s="174"/>
      <c r="G26" s="119">
        <v>2.5</v>
      </c>
      <c r="H26" s="119">
        <f>G26*30</f>
        <v>75</v>
      </c>
      <c r="I26" s="86">
        <f>J26+K26+L26</f>
        <v>27</v>
      </c>
      <c r="J26" s="119">
        <v>18</v>
      </c>
      <c r="K26" s="119"/>
      <c r="L26" s="119">
        <v>9</v>
      </c>
      <c r="M26" s="276">
        <f>H26-I26</f>
        <v>48</v>
      </c>
      <c r="N26" s="379">
        <v>3</v>
      </c>
      <c r="O26" s="208">
        <v>1</v>
      </c>
      <c r="P26" s="209" t="s">
        <v>178</v>
      </c>
      <c r="Q26" s="210">
        <f>SUMIF(O$25:O$26,1,G$25:G$26)</f>
        <v>2.5</v>
      </c>
      <c r="U26" s="363"/>
    </row>
    <row r="27" spans="1:17" s="208" customFormat="1" ht="17.25" thickBot="1">
      <c r="A27" s="1365" t="s">
        <v>297</v>
      </c>
      <c r="B27" s="1366"/>
      <c r="C27" s="1366"/>
      <c r="D27" s="1366"/>
      <c r="E27" s="1366"/>
      <c r="F27" s="1366"/>
      <c r="G27" s="1366"/>
      <c r="H27" s="1366"/>
      <c r="I27" s="1366"/>
      <c r="J27" s="1366"/>
      <c r="K27" s="1366"/>
      <c r="L27" s="1366"/>
      <c r="M27" s="1366"/>
      <c r="N27" s="380">
        <f>SUM(N11:N26)+2</f>
        <v>28</v>
      </c>
      <c r="P27" s="209"/>
      <c r="Q27" s="210"/>
    </row>
    <row r="28" spans="1:14" s="32" customFormat="1" ht="16.5" thickBot="1">
      <c r="A28" s="1365" t="s">
        <v>31</v>
      </c>
      <c r="B28" s="1366"/>
      <c r="C28" s="1366"/>
      <c r="D28" s="1366"/>
      <c r="E28" s="1366"/>
      <c r="F28" s="1366"/>
      <c r="G28" s="1366"/>
      <c r="H28" s="1366"/>
      <c r="I28" s="1366"/>
      <c r="J28" s="1366"/>
      <c r="K28" s="1366"/>
      <c r="L28" s="1366"/>
      <c r="M28" s="1366"/>
      <c r="N28" s="355">
        <v>2</v>
      </c>
    </row>
    <row r="29" spans="1:14" s="32" customFormat="1" ht="16.5" thickBot="1">
      <c r="A29" s="1365" t="s">
        <v>46</v>
      </c>
      <c r="B29" s="1366"/>
      <c r="C29" s="1366"/>
      <c r="D29" s="1366"/>
      <c r="E29" s="1366"/>
      <c r="F29" s="1366"/>
      <c r="G29" s="1366"/>
      <c r="H29" s="1366"/>
      <c r="I29" s="1366"/>
      <c r="J29" s="1366"/>
      <c r="K29" s="1366"/>
      <c r="L29" s="1366"/>
      <c r="M29" s="1366"/>
      <c r="N29" s="356">
        <v>5</v>
      </c>
    </row>
    <row r="30" spans="1:14" s="32" customFormat="1" ht="16.5" thickBot="1">
      <c r="A30" s="1365" t="s">
        <v>32</v>
      </c>
      <c r="B30" s="1366"/>
      <c r="C30" s="1366"/>
      <c r="D30" s="1366"/>
      <c r="E30" s="1366"/>
      <c r="F30" s="1366"/>
      <c r="G30" s="1366"/>
      <c r="H30" s="1366"/>
      <c r="I30" s="1366"/>
      <c r="J30" s="1366"/>
      <c r="K30" s="1366"/>
      <c r="L30" s="1366"/>
      <c r="M30" s="1366"/>
      <c r="N30" s="381">
        <v>0</v>
      </c>
    </row>
    <row r="31" spans="1:15" ht="15.75">
      <c r="A31" s="189"/>
      <c r="C31" s="33"/>
      <c r="D31" s="32"/>
      <c r="E31" s="33"/>
      <c r="F31" s="33"/>
      <c r="G31" s="33"/>
      <c r="H31" s="33"/>
      <c r="N31" s="1397"/>
      <c r="O31" s="38" t="e">
        <f>#REF!+#REF!</f>
        <v>#REF!</v>
      </c>
    </row>
    <row r="32" spans="1:14" ht="15.75">
      <c r="A32" s="189"/>
      <c r="C32" s="33"/>
      <c r="D32" s="32"/>
      <c r="E32" s="33"/>
      <c r="F32" s="33"/>
      <c r="G32" s="33"/>
      <c r="H32" s="33"/>
      <c r="N32" s="1394"/>
    </row>
    <row r="33" spans="1:14" ht="15.75">
      <c r="A33" s="189"/>
      <c r="C33" s="33"/>
      <c r="D33" s="32"/>
      <c r="E33" s="33"/>
      <c r="F33" s="33"/>
      <c r="G33" s="33"/>
      <c r="H33" s="33"/>
      <c r="N33" s="382"/>
    </row>
    <row r="34" spans="2:7" ht="15.75">
      <c r="B34" s="191"/>
      <c r="C34" s="191"/>
      <c r="D34" s="192"/>
      <c r="E34" s="191"/>
      <c r="F34" s="191"/>
      <c r="G34" s="192"/>
    </row>
    <row r="35" spans="2:7" ht="15.75">
      <c r="B35" s="191"/>
      <c r="C35" s="191"/>
      <c r="D35" s="191"/>
      <c r="E35" s="191"/>
      <c r="F35" s="191"/>
      <c r="G35" s="192"/>
    </row>
    <row r="36" spans="2:7" ht="15.75">
      <c r="B36" s="191"/>
      <c r="C36" s="191"/>
      <c r="D36" s="191"/>
      <c r="E36" s="191"/>
      <c r="F36" s="191"/>
      <c r="G36" s="192"/>
    </row>
    <row r="37" spans="2:7" ht="15.75">
      <c r="B37" s="191"/>
      <c r="C37" s="191"/>
      <c r="D37" s="192"/>
      <c r="E37" s="191"/>
      <c r="F37" s="191"/>
      <c r="G37" s="192"/>
    </row>
    <row r="38" spans="2:7" ht="15.75">
      <c r="B38" s="191"/>
      <c r="C38" s="191"/>
      <c r="D38" s="191"/>
      <c r="E38" s="191"/>
      <c r="F38" s="191"/>
      <c r="G38" s="194"/>
    </row>
    <row r="39" spans="2:7" ht="15.75">
      <c r="B39" s="191"/>
      <c r="C39" s="191"/>
      <c r="D39" s="191"/>
      <c r="E39" s="191"/>
      <c r="F39" s="191"/>
      <c r="G39" s="194"/>
    </row>
    <row r="40" spans="2:7" ht="15.75">
      <c r="B40" s="191"/>
      <c r="C40" s="191"/>
      <c r="D40" s="194"/>
      <c r="E40" s="191"/>
      <c r="F40" s="191"/>
      <c r="G40" s="194"/>
    </row>
    <row r="41" spans="2:7" ht="15.75">
      <c r="B41" s="191"/>
      <c r="C41" s="192"/>
      <c r="D41" s="191"/>
      <c r="E41" s="191"/>
      <c r="F41" s="191"/>
      <c r="G41" s="194"/>
    </row>
    <row r="42" spans="2:7" ht="15.75">
      <c r="B42" s="191"/>
      <c r="C42" s="191"/>
      <c r="D42" s="191"/>
      <c r="E42" s="191"/>
      <c r="F42" s="191"/>
      <c r="G42" s="192"/>
    </row>
    <row r="43" spans="2:7" ht="15.75">
      <c r="B43" s="191"/>
      <c r="C43" s="191"/>
      <c r="D43" s="194"/>
      <c r="E43" s="191"/>
      <c r="F43" s="191"/>
      <c r="G43" s="194"/>
    </row>
    <row r="44" spans="2:9" ht="16.5">
      <c r="B44" s="218"/>
      <c r="C44" s="219" t="e">
        <f>#REF!</f>
        <v>#REF!</v>
      </c>
      <c r="D44" s="219" t="str">
        <f>N5</f>
        <v>2а</v>
      </c>
      <c r="E44" s="219" t="e">
        <f>#REF!</f>
        <v>#REF!</v>
      </c>
      <c r="F44" s="219" t="e">
        <f>#REF!</f>
        <v>#REF!</v>
      </c>
      <c r="G44" s="219" t="e">
        <f>#REF!</f>
        <v>#REF!</v>
      </c>
      <c r="H44" s="219" t="e">
        <f>#REF!</f>
        <v>#REF!</v>
      </c>
      <c r="I44" s="218"/>
    </row>
    <row r="45" spans="2:9" ht="16.5">
      <c r="B45" s="220" t="s">
        <v>274</v>
      </c>
      <c r="C45" s="219"/>
      <c r="D45" s="219"/>
      <c r="E45" s="219"/>
      <c r="F45" s="219"/>
      <c r="G45" s="219"/>
      <c r="H45" s="219"/>
      <c r="I45" s="218"/>
    </row>
    <row r="46" spans="2:9" ht="16.5">
      <c r="B46" s="220" t="s">
        <v>275</v>
      </c>
      <c r="C46" s="221">
        <f aca="true" t="shared" si="0" ref="C46:H46">COUNTIF($C8:$C14,C44)</f>
        <v>0</v>
      </c>
      <c r="D46" s="221">
        <f t="shared" si="0"/>
        <v>0</v>
      </c>
      <c r="E46" s="221">
        <f t="shared" si="0"/>
        <v>0</v>
      </c>
      <c r="F46" s="221">
        <f t="shared" si="0"/>
        <v>0</v>
      </c>
      <c r="G46" s="221">
        <f t="shared" si="0"/>
        <v>0</v>
      </c>
      <c r="H46" s="221">
        <f t="shared" si="0"/>
        <v>0</v>
      </c>
      <c r="I46" s="222">
        <f aca="true" t="shared" si="1" ref="I46:I67">SUM(C46:H46)</f>
        <v>0</v>
      </c>
    </row>
    <row r="47" spans="2:9" ht="16.5">
      <c r="B47" s="220" t="s">
        <v>276</v>
      </c>
      <c r="C47" s="219">
        <f>COUNTIF($D8:$D14,C44)</f>
        <v>0</v>
      </c>
      <c r="D47" s="219">
        <f>COUNTIF($D8:$D14,D44)</f>
        <v>2</v>
      </c>
      <c r="E47" s="219">
        <f>COUNTIF($D8:$D14,E44)+1</f>
        <v>1</v>
      </c>
      <c r="F47" s="219">
        <f>COUNTIF($D8:$D14,F44)</f>
        <v>0</v>
      </c>
      <c r="G47" s="219">
        <f>COUNTIF($D8:$D14,G44)</f>
        <v>0</v>
      </c>
      <c r="H47" s="219">
        <f>COUNTIF($D8:$D14,H44)</f>
        <v>0</v>
      </c>
      <c r="I47" s="222">
        <f t="shared" si="1"/>
        <v>3</v>
      </c>
    </row>
    <row r="48" spans="2:9" ht="16.5">
      <c r="B48" s="220" t="s">
        <v>277</v>
      </c>
      <c r="C48" s="219"/>
      <c r="D48" s="219"/>
      <c r="E48" s="219"/>
      <c r="F48" s="219"/>
      <c r="G48" s="219"/>
      <c r="H48" s="219"/>
      <c r="I48" s="222">
        <f t="shared" si="1"/>
        <v>0</v>
      </c>
    </row>
    <row r="49" spans="2:9" ht="16.5">
      <c r="B49" s="220"/>
      <c r="C49" s="219"/>
      <c r="D49" s="219"/>
      <c r="E49" s="219"/>
      <c r="F49" s="219"/>
      <c r="G49" s="219"/>
      <c r="H49" s="219"/>
      <c r="I49" s="222">
        <f t="shared" si="1"/>
        <v>0</v>
      </c>
    </row>
    <row r="50" spans="2:9" ht="16.5">
      <c r="B50" s="220" t="s">
        <v>278</v>
      </c>
      <c r="C50" s="223"/>
      <c r="D50" s="224"/>
      <c r="E50" s="224"/>
      <c r="F50" s="223"/>
      <c r="G50" s="223"/>
      <c r="H50" s="223"/>
      <c r="I50" s="222">
        <f t="shared" si="1"/>
        <v>0</v>
      </c>
    </row>
    <row r="51" spans="2:9" ht="16.5">
      <c r="B51" s="220" t="s">
        <v>275</v>
      </c>
      <c r="C51" s="223">
        <f aca="true" t="shared" si="2" ref="C51:H51">COUNTIF($C15:$C18,C44)</f>
        <v>0</v>
      </c>
      <c r="D51" s="223">
        <f t="shared" si="2"/>
        <v>0</v>
      </c>
      <c r="E51" s="223">
        <f t="shared" si="2"/>
        <v>0</v>
      </c>
      <c r="F51" s="223">
        <f t="shared" si="2"/>
        <v>0</v>
      </c>
      <c r="G51" s="223">
        <f t="shared" si="2"/>
        <v>0</v>
      </c>
      <c r="H51" s="223">
        <f t="shared" si="2"/>
        <v>0</v>
      </c>
      <c r="I51" s="222">
        <f t="shared" si="1"/>
        <v>0</v>
      </c>
    </row>
    <row r="52" spans="2:9" ht="16.5">
      <c r="B52" s="220" t="s">
        <v>276</v>
      </c>
      <c r="C52" s="223">
        <f aca="true" t="shared" si="3" ref="C52:H52">COUNTIF($D15:$D18,C44)</f>
        <v>0</v>
      </c>
      <c r="D52" s="223">
        <f t="shared" si="3"/>
        <v>2</v>
      </c>
      <c r="E52" s="223">
        <f t="shared" si="3"/>
        <v>0</v>
      </c>
      <c r="F52" s="223">
        <f t="shared" si="3"/>
        <v>0</v>
      </c>
      <c r="G52" s="223">
        <f t="shared" si="3"/>
        <v>0</v>
      </c>
      <c r="H52" s="223">
        <f t="shared" si="3"/>
        <v>0</v>
      </c>
      <c r="I52" s="222">
        <f t="shared" si="1"/>
        <v>2</v>
      </c>
    </row>
    <row r="53" spans="2:9" ht="16.5">
      <c r="B53" s="220" t="s">
        <v>277</v>
      </c>
      <c r="C53" s="223"/>
      <c r="D53" s="224"/>
      <c r="E53" s="224"/>
      <c r="F53" s="223"/>
      <c r="G53" s="223"/>
      <c r="H53" s="223"/>
      <c r="I53" s="222">
        <f t="shared" si="1"/>
        <v>0</v>
      </c>
    </row>
    <row r="54" spans="2:9" ht="16.5">
      <c r="B54" s="220"/>
      <c r="C54" s="223"/>
      <c r="D54" s="224"/>
      <c r="E54" s="224"/>
      <c r="F54" s="223"/>
      <c r="G54" s="223"/>
      <c r="H54" s="223"/>
      <c r="I54" s="222">
        <f t="shared" si="1"/>
        <v>0</v>
      </c>
    </row>
    <row r="55" spans="2:9" ht="16.5">
      <c r="B55" s="220" t="s">
        <v>279</v>
      </c>
      <c r="C55" s="223"/>
      <c r="D55" s="224"/>
      <c r="E55" s="224"/>
      <c r="F55" s="223"/>
      <c r="G55" s="223"/>
      <c r="H55" s="223"/>
      <c r="I55" s="222">
        <f t="shared" si="1"/>
        <v>0</v>
      </c>
    </row>
    <row r="56" spans="2:9" ht="16.5">
      <c r="B56" s="220" t="s">
        <v>275</v>
      </c>
      <c r="C56" s="223">
        <f aca="true" t="shared" si="4" ref="C56:H56">COUNTIF($C19:$C24,C44)</f>
        <v>0</v>
      </c>
      <c r="D56" s="223">
        <f t="shared" si="4"/>
        <v>2</v>
      </c>
      <c r="E56" s="223">
        <f t="shared" si="4"/>
        <v>0</v>
      </c>
      <c r="F56" s="223">
        <f t="shared" si="4"/>
        <v>0</v>
      </c>
      <c r="G56" s="223">
        <f t="shared" si="4"/>
        <v>0</v>
      </c>
      <c r="H56" s="223">
        <f t="shared" si="4"/>
        <v>0</v>
      </c>
      <c r="I56" s="222">
        <f t="shared" si="1"/>
        <v>2</v>
      </c>
    </row>
    <row r="57" spans="2:9" ht="16.5">
      <c r="B57" s="220" t="s">
        <v>276</v>
      </c>
      <c r="C57" s="223">
        <f aca="true" t="shared" si="5" ref="C57:H57">COUNTIF($D19:$D24,C44)</f>
        <v>0</v>
      </c>
      <c r="D57" s="223">
        <f t="shared" si="5"/>
        <v>0</v>
      </c>
      <c r="E57" s="223">
        <f t="shared" si="5"/>
        <v>0</v>
      </c>
      <c r="F57" s="223">
        <f t="shared" si="5"/>
        <v>0</v>
      </c>
      <c r="G57" s="223">
        <f t="shared" si="5"/>
        <v>0</v>
      </c>
      <c r="H57" s="223">
        <f t="shared" si="5"/>
        <v>0</v>
      </c>
      <c r="I57" s="222">
        <f t="shared" si="1"/>
        <v>0</v>
      </c>
    </row>
    <row r="58" spans="2:9" ht="16.5">
      <c r="B58" s="220" t="s">
        <v>277</v>
      </c>
      <c r="C58" s="223"/>
      <c r="D58" s="224"/>
      <c r="E58" s="224"/>
      <c r="F58" s="223">
        <v>2</v>
      </c>
      <c r="G58" s="223"/>
      <c r="H58" s="223"/>
      <c r="I58" s="222">
        <f t="shared" si="1"/>
        <v>2</v>
      </c>
    </row>
    <row r="59" spans="2:9" ht="16.5">
      <c r="B59" s="219"/>
      <c r="C59" s="223"/>
      <c r="D59" s="224"/>
      <c r="E59" s="224"/>
      <c r="F59" s="223"/>
      <c r="G59" s="223"/>
      <c r="H59" s="223"/>
      <c r="I59" s="222">
        <f t="shared" si="1"/>
        <v>0</v>
      </c>
    </row>
    <row r="60" spans="2:9" ht="16.5">
      <c r="B60" s="219" t="s">
        <v>280</v>
      </c>
      <c r="C60" s="223"/>
      <c r="D60" s="224"/>
      <c r="E60" s="224"/>
      <c r="F60" s="223"/>
      <c r="G60" s="223"/>
      <c r="H60" s="223"/>
      <c r="I60" s="222">
        <f t="shared" si="1"/>
        <v>0</v>
      </c>
    </row>
    <row r="61" spans="2:9" ht="16.5">
      <c r="B61" s="225" t="s">
        <v>275</v>
      </c>
      <c r="C61" s="223">
        <f aca="true" t="shared" si="6" ref="C61:H61">COUNTIF($C25:$C26,C44)</f>
        <v>0</v>
      </c>
      <c r="D61" s="223">
        <f t="shared" si="6"/>
        <v>0</v>
      </c>
      <c r="E61" s="223">
        <f t="shared" si="6"/>
        <v>0</v>
      </c>
      <c r="F61" s="223">
        <f t="shared" si="6"/>
        <v>0</v>
      </c>
      <c r="G61" s="223">
        <f t="shared" si="6"/>
        <v>0</v>
      </c>
      <c r="H61" s="223">
        <f t="shared" si="6"/>
        <v>0</v>
      </c>
      <c r="I61" s="222">
        <f t="shared" si="1"/>
        <v>0</v>
      </c>
    </row>
    <row r="62" spans="2:9" ht="16.5">
      <c r="B62" s="225" t="s">
        <v>276</v>
      </c>
      <c r="C62" s="223">
        <f aca="true" t="shared" si="7" ref="C62:H62">COUNTIF($D25:$D26,C44)</f>
        <v>0</v>
      </c>
      <c r="D62" s="223">
        <f t="shared" si="7"/>
        <v>1</v>
      </c>
      <c r="E62" s="223">
        <f t="shared" si="7"/>
        <v>0</v>
      </c>
      <c r="F62" s="223">
        <f t="shared" si="7"/>
        <v>0</v>
      </c>
      <c r="G62" s="223">
        <f t="shared" si="7"/>
        <v>0</v>
      </c>
      <c r="H62" s="223">
        <f t="shared" si="7"/>
        <v>0</v>
      </c>
      <c r="I62" s="222">
        <f t="shared" si="1"/>
        <v>1</v>
      </c>
    </row>
    <row r="63" spans="2:9" ht="16.5">
      <c r="B63" s="225" t="s">
        <v>277</v>
      </c>
      <c r="C63" s="223"/>
      <c r="D63" s="224"/>
      <c r="E63" s="224"/>
      <c r="F63" s="223"/>
      <c r="G63" s="223"/>
      <c r="H63" s="223">
        <v>1</v>
      </c>
      <c r="I63" s="222">
        <f t="shared" si="1"/>
        <v>1</v>
      </c>
    </row>
    <row r="64" spans="2:9" ht="16.5">
      <c r="B64" s="219"/>
      <c r="C64" s="223"/>
      <c r="D64" s="224"/>
      <c r="E64" s="224"/>
      <c r="F64" s="223"/>
      <c r="G64" s="223"/>
      <c r="H64" s="223"/>
      <c r="I64" s="222">
        <f t="shared" si="1"/>
        <v>0</v>
      </c>
    </row>
    <row r="65" spans="2:9" ht="16.5">
      <c r="B65" s="219" t="s">
        <v>281</v>
      </c>
      <c r="C65" s="223"/>
      <c r="D65" s="224"/>
      <c r="E65" s="224"/>
      <c r="F65" s="223"/>
      <c r="G65" s="223"/>
      <c r="H65" s="223">
        <v>1</v>
      </c>
      <c r="I65" s="222">
        <f t="shared" si="1"/>
        <v>1</v>
      </c>
    </row>
    <row r="66" spans="2:9" ht="16.5">
      <c r="B66" s="219" t="s">
        <v>282</v>
      </c>
      <c r="C66" s="223"/>
      <c r="D66" s="224"/>
      <c r="E66" s="224"/>
      <c r="F66" s="223"/>
      <c r="G66" s="223"/>
      <c r="H66" s="223"/>
      <c r="I66" s="222">
        <f t="shared" si="1"/>
        <v>0</v>
      </c>
    </row>
    <row r="67" spans="2:9" ht="16.5">
      <c r="B67" s="225" t="s">
        <v>275</v>
      </c>
      <c r="C67" s="223">
        <f aca="true" t="shared" si="8" ref="C67:H67">C46+C51+C56+C61</f>
        <v>0</v>
      </c>
      <c r="D67" s="223">
        <f t="shared" si="8"/>
        <v>2</v>
      </c>
      <c r="E67" s="223">
        <f t="shared" si="8"/>
        <v>0</v>
      </c>
      <c r="F67" s="223">
        <f t="shared" si="8"/>
        <v>0</v>
      </c>
      <c r="G67" s="223">
        <f t="shared" si="8"/>
        <v>0</v>
      </c>
      <c r="H67" s="223">
        <f t="shared" si="8"/>
        <v>0</v>
      </c>
      <c r="I67" s="222">
        <f t="shared" si="1"/>
        <v>2</v>
      </c>
    </row>
    <row r="68" spans="2:9" ht="16.5">
      <c r="B68" s="225" t="s">
        <v>276</v>
      </c>
      <c r="C68" s="223">
        <f>C47+C52+C57+C62</f>
        <v>0</v>
      </c>
      <c r="D68" s="223">
        <f>D47+D52+D57+D62</f>
        <v>5</v>
      </c>
      <c r="E68" s="223">
        <f>E47+E52+E57+E62</f>
        <v>1</v>
      </c>
      <c r="F68" s="223">
        <f>F47+F52+F57+F62</f>
        <v>0</v>
      </c>
      <c r="G68" s="223">
        <f>G47+G52+G57+G62</f>
        <v>0</v>
      </c>
      <c r="H68" s="223">
        <f>H47+H52+H57+H62+H65</f>
        <v>1</v>
      </c>
      <c r="I68" s="218"/>
    </row>
    <row r="69" spans="2:9" ht="16.5">
      <c r="B69" s="225" t="s">
        <v>277</v>
      </c>
      <c r="C69" s="223"/>
      <c r="D69" s="224"/>
      <c r="E69" s="224"/>
      <c r="F69" s="223"/>
      <c r="G69" s="223"/>
      <c r="H69" s="223">
        <v>1</v>
      </c>
      <c r="I69" s="218"/>
    </row>
  </sheetData>
  <sheetProtection/>
  <mergeCells count="22">
    <mergeCell ref="U2:U7"/>
    <mergeCell ref="A2:A7"/>
    <mergeCell ref="B2:B7"/>
    <mergeCell ref="C2:D3"/>
    <mergeCell ref="A29:M29"/>
    <mergeCell ref="A1:M1"/>
    <mergeCell ref="G2:G7"/>
    <mergeCell ref="H2:M2"/>
    <mergeCell ref="M3:M7"/>
    <mergeCell ref="H3:H7"/>
    <mergeCell ref="K4:K7"/>
    <mergeCell ref="F2:F7"/>
    <mergeCell ref="L4:L7"/>
    <mergeCell ref="D4:D7"/>
    <mergeCell ref="I4:I7"/>
    <mergeCell ref="J4:J7"/>
    <mergeCell ref="E2:E7"/>
    <mergeCell ref="A30:M30"/>
    <mergeCell ref="A28:M28"/>
    <mergeCell ref="A27:M27"/>
    <mergeCell ref="I3:L3"/>
    <mergeCell ref="C4:C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view="pageBreakPreview" zoomScale="80" zoomScaleNormal="86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N38" sqref="N38"/>
    </sheetView>
  </sheetViews>
  <sheetFormatPr defaultColWidth="9.00390625" defaultRowHeight="12.75"/>
  <cols>
    <col min="1" max="1" width="11.00390625" style="190" customWidth="1"/>
    <col min="2" max="2" width="56.125" style="33" customWidth="1"/>
    <col min="3" max="3" width="7.375" style="193" customWidth="1"/>
    <col min="4" max="4" width="11.00390625" style="195" customWidth="1"/>
    <col min="5" max="6" width="6.625" style="196" customWidth="1"/>
    <col min="7" max="7" width="10.125" style="193" customWidth="1"/>
    <col min="8" max="8" width="9.875" style="193" customWidth="1"/>
    <col min="9" max="9" width="8.75390625" style="33" customWidth="1"/>
    <col min="10" max="10" width="8.125" style="33" customWidth="1"/>
    <col min="11" max="11" width="8.375" style="33" customWidth="1"/>
    <col min="12" max="12" width="7.875" style="33" customWidth="1"/>
    <col min="13" max="13" width="9.125" style="33" customWidth="1"/>
    <col min="14" max="14" width="8.75390625" style="357" customWidth="1"/>
    <col min="15" max="20" width="0" style="33" hidden="1" customWidth="1"/>
    <col min="21" max="21" width="24.25390625" style="33" customWidth="1"/>
    <col min="22" max="16384" width="9.125" style="33" customWidth="1"/>
  </cols>
  <sheetData>
    <row r="1" spans="1:14" s="32" customFormat="1" ht="21" thickBot="1">
      <c r="A1" s="1380" t="s">
        <v>300</v>
      </c>
      <c r="B1" s="1381"/>
      <c r="C1" s="1382"/>
      <c r="D1" s="1382"/>
      <c r="E1" s="1381"/>
      <c r="F1" s="1381"/>
      <c r="G1" s="1382"/>
      <c r="H1" s="1381"/>
      <c r="I1" s="1381"/>
      <c r="J1" s="1381"/>
      <c r="K1" s="1381"/>
      <c r="L1" s="1381"/>
      <c r="M1" s="1381"/>
      <c r="N1" s="1395"/>
    </row>
    <row r="2" spans="1:21" s="32" customFormat="1" ht="18.75" customHeight="1" thickBot="1">
      <c r="A2" s="1370" t="s">
        <v>22</v>
      </c>
      <c r="B2" s="1373" t="s">
        <v>30</v>
      </c>
      <c r="C2" s="1376" t="s">
        <v>260</v>
      </c>
      <c r="D2" s="1377"/>
      <c r="E2" s="1359" t="s">
        <v>63</v>
      </c>
      <c r="F2" s="1391" t="s">
        <v>114</v>
      </c>
      <c r="G2" s="1359" t="s">
        <v>64</v>
      </c>
      <c r="H2" s="1383" t="s">
        <v>65</v>
      </c>
      <c r="I2" s="1384"/>
      <c r="J2" s="1384"/>
      <c r="K2" s="1384"/>
      <c r="L2" s="1384"/>
      <c r="M2" s="1384"/>
      <c r="N2" s="1398"/>
      <c r="U2" s="1364" t="s">
        <v>296</v>
      </c>
    </row>
    <row r="3" spans="1:21" s="32" customFormat="1" ht="24.75" customHeight="1" thickBot="1">
      <c r="A3" s="1371"/>
      <c r="B3" s="1374"/>
      <c r="C3" s="1378"/>
      <c r="D3" s="1379"/>
      <c r="E3" s="1360"/>
      <c r="F3" s="1392"/>
      <c r="G3" s="1360"/>
      <c r="H3" s="1388" t="s">
        <v>23</v>
      </c>
      <c r="I3" s="1367" t="s">
        <v>24</v>
      </c>
      <c r="J3" s="1368"/>
      <c r="K3" s="1368"/>
      <c r="L3" s="1369"/>
      <c r="M3" s="1385" t="s">
        <v>66</v>
      </c>
      <c r="N3" s="342"/>
      <c r="U3" s="1364"/>
    </row>
    <row r="4" spans="1:21" s="32" customFormat="1" ht="18" customHeight="1">
      <c r="A4" s="1371"/>
      <c r="B4" s="1374"/>
      <c r="C4" s="1359" t="s">
        <v>25</v>
      </c>
      <c r="D4" s="1359" t="s">
        <v>26</v>
      </c>
      <c r="E4" s="1360"/>
      <c r="F4" s="1392"/>
      <c r="G4" s="1360"/>
      <c r="H4" s="1389"/>
      <c r="I4" s="1362" t="s">
        <v>21</v>
      </c>
      <c r="J4" s="1362" t="s">
        <v>27</v>
      </c>
      <c r="K4" s="1362" t="s">
        <v>28</v>
      </c>
      <c r="L4" s="1362" t="s">
        <v>29</v>
      </c>
      <c r="M4" s="1386"/>
      <c r="N4" s="384"/>
      <c r="U4" s="1364"/>
    </row>
    <row r="5" spans="1:21" s="32" customFormat="1" ht="16.5" customHeight="1" thickBot="1">
      <c r="A5" s="1371"/>
      <c r="B5" s="1374"/>
      <c r="C5" s="1360"/>
      <c r="D5" s="1360"/>
      <c r="E5" s="1360"/>
      <c r="F5" s="1392"/>
      <c r="G5" s="1360"/>
      <c r="H5" s="1389"/>
      <c r="I5" s="1362"/>
      <c r="J5" s="1362"/>
      <c r="K5" s="1362"/>
      <c r="L5" s="1362"/>
      <c r="M5" s="1386"/>
      <c r="N5" s="385" t="s">
        <v>257</v>
      </c>
      <c r="U5" s="1364"/>
    </row>
    <row r="6" spans="1:21" s="32" customFormat="1" ht="16.5" customHeight="1" thickBot="1">
      <c r="A6" s="1371"/>
      <c r="B6" s="1374"/>
      <c r="C6" s="1360"/>
      <c r="D6" s="1360"/>
      <c r="E6" s="1360"/>
      <c r="F6" s="1392"/>
      <c r="G6" s="1360"/>
      <c r="H6" s="1389"/>
      <c r="I6" s="1362"/>
      <c r="J6" s="1362"/>
      <c r="K6" s="1362"/>
      <c r="L6" s="1362"/>
      <c r="M6" s="1386"/>
      <c r="N6" s="365"/>
      <c r="U6" s="1364"/>
    </row>
    <row r="7" spans="1:21" s="32" customFormat="1" ht="16.5" customHeight="1" thickBot="1">
      <c r="A7" s="1372"/>
      <c r="B7" s="1375"/>
      <c r="C7" s="1361"/>
      <c r="D7" s="1361"/>
      <c r="E7" s="1361"/>
      <c r="F7" s="1393"/>
      <c r="G7" s="1360"/>
      <c r="H7" s="1390"/>
      <c r="I7" s="1363"/>
      <c r="J7" s="1363"/>
      <c r="K7" s="1363"/>
      <c r="L7" s="1363"/>
      <c r="M7" s="1387"/>
      <c r="N7" s="400">
        <v>9</v>
      </c>
      <c r="U7" s="1364"/>
    </row>
    <row r="8" spans="1:21" s="31" customFormat="1" ht="16.5" thickBot="1">
      <c r="A8" s="42" t="s">
        <v>115</v>
      </c>
      <c r="B8" s="43" t="s">
        <v>177</v>
      </c>
      <c r="C8" s="44"/>
      <c r="D8" s="45"/>
      <c r="E8" s="46"/>
      <c r="F8" s="47"/>
      <c r="G8" s="48"/>
      <c r="H8" s="49"/>
      <c r="I8" s="50"/>
      <c r="J8" s="51"/>
      <c r="K8" s="51"/>
      <c r="L8" s="52"/>
      <c r="M8" s="53"/>
      <c r="N8" s="386"/>
      <c r="U8" s="97"/>
    </row>
    <row r="9" spans="1:21" s="31" customFormat="1" ht="15.75">
      <c r="A9" s="42"/>
      <c r="B9" s="56" t="s">
        <v>103</v>
      </c>
      <c r="C9" s="44"/>
      <c r="D9" s="57"/>
      <c r="E9" s="46"/>
      <c r="F9" s="58"/>
      <c r="G9" s="48"/>
      <c r="H9" s="49"/>
      <c r="I9" s="44"/>
      <c r="J9" s="46"/>
      <c r="K9" s="46"/>
      <c r="L9" s="59"/>
      <c r="M9" s="60"/>
      <c r="N9" s="368" t="s">
        <v>208</v>
      </c>
      <c r="U9" s="97"/>
    </row>
    <row r="10" spans="1:21" s="32" customFormat="1" ht="15.75" customHeight="1">
      <c r="A10" s="76" t="s">
        <v>251</v>
      </c>
      <c r="B10" s="77" t="s">
        <v>107</v>
      </c>
      <c r="C10" s="78"/>
      <c r="D10" s="54" t="s">
        <v>261</v>
      </c>
      <c r="E10" s="54"/>
      <c r="F10" s="55"/>
      <c r="G10" s="203">
        <v>4.5</v>
      </c>
      <c r="H10" s="79">
        <f>G10*30</f>
        <v>135</v>
      </c>
      <c r="I10" s="78">
        <v>60</v>
      </c>
      <c r="J10" s="54"/>
      <c r="K10" s="54"/>
      <c r="L10" s="54">
        <v>60</v>
      </c>
      <c r="M10" s="55">
        <f>H10-I10</f>
        <v>75</v>
      </c>
      <c r="N10" s="372" t="s">
        <v>209</v>
      </c>
      <c r="O10" s="32">
        <v>1</v>
      </c>
      <c r="U10" s="96"/>
    </row>
    <row r="11" spans="1:21" s="208" customFormat="1" ht="16.5">
      <c r="A11" s="121" t="s">
        <v>128</v>
      </c>
      <c r="B11" s="122" t="s">
        <v>42</v>
      </c>
      <c r="C11" s="92"/>
      <c r="D11" s="102"/>
      <c r="E11" s="103"/>
      <c r="F11" s="103"/>
      <c r="G11" s="123"/>
      <c r="H11" s="123"/>
      <c r="I11" s="124"/>
      <c r="J11" s="123"/>
      <c r="K11" s="123"/>
      <c r="L11" s="123"/>
      <c r="M11" s="120"/>
      <c r="N11" s="387"/>
      <c r="P11" s="209" t="s">
        <v>179</v>
      </c>
      <c r="Q11" s="210">
        <f>SUMIF(O$11:O$23,2,G$11:G$23)</f>
        <v>0</v>
      </c>
      <c r="U11" s="363"/>
    </row>
    <row r="12" spans="1:21" s="208" customFormat="1" ht="15.75">
      <c r="A12" s="70" t="s">
        <v>182</v>
      </c>
      <c r="B12" s="118" t="s">
        <v>49</v>
      </c>
      <c r="C12" s="124" t="s">
        <v>257</v>
      </c>
      <c r="D12" s="102"/>
      <c r="E12" s="103"/>
      <c r="F12" s="103"/>
      <c r="G12" s="299">
        <v>3</v>
      </c>
      <c r="H12" s="64">
        <f>G12*30</f>
        <v>90</v>
      </c>
      <c r="I12" s="124">
        <f>J12+K12+L12</f>
        <v>36</v>
      </c>
      <c r="J12" s="124">
        <v>18</v>
      </c>
      <c r="K12" s="300"/>
      <c r="L12" s="300">
        <v>18</v>
      </c>
      <c r="M12" s="120">
        <f>H12-I12</f>
        <v>54</v>
      </c>
      <c r="N12" s="387">
        <v>4</v>
      </c>
      <c r="O12" s="208">
        <v>1</v>
      </c>
      <c r="U12" s="363"/>
    </row>
    <row r="13" spans="1:21" s="211" customFormat="1" ht="15.75">
      <c r="A13" s="121" t="s">
        <v>130</v>
      </c>
      <c r="B13" s="118" t="s">
        <v>225</v>
      </c>
      <c r="C13" s="125"/>
      <c r="D13" s="102"/>
      <c r="E13" s="102"/>
      <c r="F13" s="102"/>
      <c r="G13" s="123"/>
      <c r="H13" s="123"/>
      <c r="I13" s="124"/>
      <c r="J13" s="123"/>
      <c r="K13" s="123"/>
      <c r="L13" s="123"/>
      <c r="M13" s="120"/>
      <c r="N13" s="388"/>
      <c r="U13" s="362"/>
    </row>
    <row r="14" spans="1:21" s="211" customFormat="1" ht="15.75" hidden="1">
      <c r="A14" s="69"/>
      <c r="B14" s="130" t="s">
        <v>48</v>
      </c>
      <c r="C14" s="125"/>
      <c r="D14" s="102"/>
      <c r="E14" s="102"/>
      <c r="F14" s="102"/>
      <c r="G14" s="123"/>
      <c r="H14" s="62"/>
      <c r="I14" s="124"/>
      <c r="J14" s="125"/>
      <c r="K14" s="277"/>
      <c r="L14" s="277"/>
      <c r="M14" s="120"/>
      <c r="N14" s="388"/>
      <c r="U14" s="362"/>
    </row>
    <row r="15" spans="1:21" s="211" customFormat="1" ht="15.75">
      <c r="A15" s="69" t="s">
        <v>161</v>
      </c>
      <c r="B15" s="118" t="s">
        <v>49</v>
      </c>
      <c r="C15" s="125"/>
      <c r="D15" s="124" t="s">
        <v>257</v>
      </c>
      <c r="E15" s="124"/>
      <c r="F15" s="124"/>
      <c r="G15" s="299">
        <v>3</v>
      </c>
      <c r="H15" s="64">
        <f>G15*30</f>
        <v>90</v>
      </c>
      <c r="I15" s="124">
        <f>J15+K15+L15</f>
        <v>36</v>
      </c>
      <c r="J15" s="124">
        <v>18</v>
      </c>
      <c r="K15" s="300"/>
      <c r="L15" s="300">
        <v>18</v>
      </c>
      <c r="M15" s="120">
        <f>H15-I15</f>
        <v>54</v>
      </c>
      <c r="N15" s="388">
        <v>4</v>
      </c>
      <c r="O15" s="211">
        <v>1</v>
      </c>
      <c r="U15" s="362"/>
    </row>
    <row r="16" spans="1:21" s="211" customFormat="1" ht="17.25" customHeight="1">
      <c r="A16" s="121" t="s">
        <v>211</v>
      </c>
      <c r="B16" s="122" t="s">
        <v>226</v>
      </c>
      <c r="C16" s="125"/>
      <c r="D16" s="277"/>
      <c r="E16" s="277"/>
      <c r="F16" s="277"/>
      <c r="G16" s="123"/>
      <c r="H16" s="123"/>
      <c r="I16" s="124"/>
      <c r="J16" s="123"/>
      <c r="K16" s="123"/>
      <c r="L16" s="123"/>
      <c r="M16" s="120"/>
      <c r="N16" s="388"/>
      <c r="U16" s="362"/>
    </row>
    <row r="17" spans="1:21" s="211" customFormat="1" ht="15.75">
      <c r="A17" s="69" t="s">
        <v>212</v>
      </c>
      <c r="B17" s="118" t="s">
        <v>49</v>
      </c>
      <c r="C17" s="124" t="s">
        <v>257</v>
      </c>
      <c r="D17" s="102"/>
      <c r="E17" s="102"/>
      <c r="F17" s="102"/>
      <c r="G17" s="299">
        <v>2.5</v>
      </c>
      <c r="H17" s="64">
        <f>G17*30</f>
        <v>75</v>
      </c>
      <c r="I17" s="124">
        <f>J17+K17+L17</f>
        <v>36</v>
      </c>
      <c r="J17" s="124">
        <v>27</v>
      </c>
      <c r="K17" s="300"/>
      <c r="L17" s="300">
        <v>9</v>
      </c>
      <c r="M17" s="120">
        <f>H17-I17</f>
        <v>39</v>
      </c>
      <c r="N17" s="388">
        <v>4</v>
      </c>
      <c r="O17" s="211">
        <v>1</v>
      </c>
      <c r="U17" s="362"/>
    </row>
    <row r="18" spans="1:21" s="31" customFormat="1" ht="15.75">
      <c r="A18" s="126" t="s">
        <v>135</v>
      </c>
      <c r="B18" s="118" t="s">
        <v>227</v>
      </c>
      <c r="C18" s="92"/>
      <c r="D18" s="127"/>
      <c r="E18" s="97"/>
      <c r="F18" s="97"/>
      <c r="G18" s="123"/>
      <c r="H18" s="64"/>
      <c r="I18" s="124"/>
      <c r="J18" s="123"/>
      <c r="K18" s="123"/>
      <c r="L18" s="123"/>
      <c r="M18" s="119"/>
      <c r="N18" s="348"/>
      <c r="U18" s="97"/>
    </row>
    <row r="19" spans="1:21" s="35" customFormat="1" ht="15.75">
      <c r="A19" s="126"/>
      <c r="B19" s="118" t="s">
        <v>49</v>
      </c>
      <c r="C19" s="124"/>
      <c r="D19" s="71" t="s">
        <v>257</v>
      </c>
      <c r="E19" s="127"/>
      <c r="F19" s="127"/>
      <c r="G19" s="107">
        <v>2.5</v>
      </c>
      <c r="H19" s="64">
        <f>G19*30</f>
        <v>75</v>
      </c>
      <c r="I19" s="71">
        <f>J19+K19+L19</f>
        <v>27</v>
      </c>
      <c r="J19" s="71">
        <v>18</v>
      </c>
      <c r="K19" s="71"/>
      <c r="L19" s="71">
        <v>9</v>
      </c>
      <c r="M19" s="71">
        <f>H19-I19</f>
        <v>48</v>
      </c>
      <c r="N19" s="389">
        <v>3</v>
      </c>
      <c r="O19" s="35">
        <v>1</v>
      </c>
      <c r="U19" s="127"/>
    </row>
    <row r="20" spans="1:21" s="211" customFormat="1" ht="15.75">
      <c r="A20" s="121" t="s">
        <v>185</v>
      </c>
      <c r="B20" s="122" t="s">
        <v>39</v>
      </c>
      <c r="C20" s="125"/>
      <c r="D20" s="102"/>
      <c r="E20" s="102"/>
      <c r="F20" s="102"/>
      <c r="G20" s="123"/>
      <c r="H20" s="123"/>
      <c r="I20" s="124"/>
      <c r="J20" s="123"/>
      <c r="K20" s="123"/>
      <c r="L20" s="123"/>
      <c r="M20" s="120"/>
      <c r="N20" s="388"/>
      <c r="U20" s="362"/>
    </row>
    <row r="21" spans="1:21" s="211" customFormat="1" ht="15.75">
      <c r="A21" s="69" t="s">
        <v>166</v>
      </c>
      <c r="B21" s="118" t="s">
        <v>49</v>
      </c>
      <c r="C21" s="124" t="s">
        <v>257</v>
      </c>
      <c r="D21" s="102"/>
      <c r="E21" s="102"/>
      <c r="F21" s="102"/>
      <c r="G21" s="299">
        <v>3</v>
      </c>
      <c r="H21" s="64">
        <f>G21*30</f>
        <v>90</v>
      </c>
      <c r="I21" s="124">
        <f>J21+K21+L21</f>
        <v>36</v>
      </c>
      <c r="J21" s="124">
        <v>18</v>
      </c>
      <c r="K21" s="300"/>
      <c r="L21" s="300">
        <v>18</v>
      </c>
      <c r="M21" s="120">
        <f>H21-I21</f>
        <v>54</v>
      </c>
      <c r="N21" s="388">
        <v>4</v>
      </c>
      <c r="O21" s="211">
        <v>1</v>
      </c>
      <c r="U21" s="362"/>
    </row>
    <row r="22" spans="1:21" s="211" customFormat="1" ht="15.75">
      <c r="A22" s="121" t="s">
        <v>140</v>
      </c>
      <c r="B22" s="122" t="s">
        <v>52</v>
      </c>
      <c r="C22" s="125"/>
      <c r="D22" s="102"/>
      <c r="E22" s="102"/>
      <c r="F22" s="102"/>
      <c r="G22" s="123"/>
      <c r="H22" s="123"/>
      <c r="I22" s="124"/>
      <c r="J22" s="123"/>
      <c r="K22" s="123"/>
      <c r="L22" s="123"/>
      <c r="M22" s="120"/>
      <c r="N22" s="388"/>
      <c r="U22" s="362"/>
    </row>
    <row r="23" spans="1:21" s="211" customFormat="1" ht="16.5" thickBot="1">
      <c r="A23" s="69" t="s">
        <v>215</v>
      </c>
      <c r="B23" s="118" t="s">
        <v>49</v>
      </c>
      <c r="C23" s="124" t="s">
        <v>257</v>
      </c>
      <c r="D23" s="102"/>
      <c r="E23" s="102"/>
      <c r="F23" s="102"/>
      <c r="G23" s="299">
        <v>4</v>
      </c>
      <c r="H23" s="64">
        <f>G23*30</f>
        <v>120</v>
      </c>
      <c r="I23" s="124">
        <f>J23+K23+L23</f>
        <v>45</v>
      </c>
      <c r="J23" s="124">
        <v>27</v>
      </c>
      <c r="K23" s="300"/>
      <c r="L23" s="300">
        <v>18</v>
      </c>
      <c r="M23" s="120">
        <f>H23-I23</f>
        <v>75</v>
      </c>
      <c r="N23" s="388">
        <v>5</v>
      </c>
      <c r="O23" s="211">
        <v>1</v>
      </c>
      <c r="U23" s="362"/>
    </row>
    <row r="24" spans="1:14" s="35" customFormat="1" ht="16.5" customHeight="1" hidden="1" thickBot="1">
      <c r="A24" s="1401" t="s">
        <v>186</v>
      </c>
      <c r="B24" s="1401"/>
      <c r="C24" s="1401"/>
      <c r="D24" s="1401"/>
      <c r="E24" s="1401"/>
      <c r="F24" s="1401"/>
      <c r="G24" s="1401"/>
      <c r="H24" s="1401"/>
      <c r="I24" s="1401"/>
      <c r="J24" s="1401"/>
      <c r="K24" s="1401"/>
      <c r="L24" s="1401"/>
      <c r="M24" s="1401"/>
      <c r="N24" s="1401"/>
    </row>
    <row r="25" spans="1:14" s="31" customFormat="1" ht="16.5" hidden="1" thickBot="1">
      <c r="A25" s="1399"/>
      <c r="B25" s="1400"/>
      <c r="C25" s="133"/>
      <c r="D25" s="134"/>
      <c r="E25" s="133"/>
      <c r="F25" s="133"/>
      <c r="G25" s="113"/>
      <c r="H25" s="113"/>
      <c r="I25" s="133"/>
      <c r="J25" s="133"/>
      <c r="K25" s="133"/>
      <c r="L25" s="135"/>
      <c r="M25" s="136"/>
      <c r="N25" s="378"/>
    </row>
    <row r="26" spans="1:14" s="31" customFormat="1" ht="16.5" hidden="1" thickBot="1">
      <c r="A26" s="137"/>
      <c r="B26" s="138"/>
      <c r="C26" s="138"/>
      <c r="D26" s="138"/>
      <c r="E26" s="138"/>
      <c r="F26" s="138"/>
      <c r="G26" s="116"/>
      <c r="H26" s="116"/>
      <c r="I26" s="138"/>
      <c r="J26" s="138"/>
      <c r="K26" s="138"/>
      <c r="L26" s="139"/>
      <c r="M26" s="140"/>
      <c r="N26" s="390"/>
    </row>
    <row r="27" spans="1:14" s="31" customFormat="1" ht="16.5" hidden="1" thickBot="1">
      <c r="A27" s="141"/>
      <c r="B27" s="142"/>
      <c r="C27" s="62"/>
      <c r="D27" s="69"/>
      <c r="E27" s="69"/>
      <c r="F27" s="69"/>
      <c r="G27" s="143"/>
      <c r="H27" s="116"/>
      <c r="I27" s="144"/>
      <c r="J27" s="144"/>
      <c r="K27" s="144"/>
      <c r="L27" s="145"/>
      <c r="M27" s="146"/>
      <c r="N27" s="391"/>
    </row>
    <row r="28" spans="1:14" s="31" customFormat="1" ht="16.5" hidden="1" thickBot="1">
      <c r="A28" s="141"/>
      <c r="B28" s="142"/>
      <c r="C28" s="62"/>
      <c r="D28" s="69"/>
      <c r="E28" s="69"/>
      <c r="F28" s="69"/>
      <c r="G28" s="143"/>
      <c r="H28" s="116"/>
      <c r="I28" s="144"/>
      <c r="J28" s="144"/>
      <c r="K28" s="144"/>
      <c r="L28" s="145"/>
      <c r="M28" s="146"/>
      <c r="N28" s="391"/>
    </row>
    <row r="29" spans="1:14" s="31" customFormat="1" ht="16.5" hidden="1" thickBot="1">
      <c r="A29" s="147"/>
      <c r="B29" s="148"/>
      <c r="C29" s="149"/>
      <c r="D29" s="150"/>
      <c r="E29" s="150"/>
      <c r="F29" s="150"/>
      <c r="G29" s="151"/>
      <c r="H29" s="152"/>
      <c r="I29" s="153"/>
      <c r="J29" s="153"/>
      <c r="K29" s="153"/>
      <c r="L29" s="154"/>
      <c r="M29" s="155"/>
      <c r="N29" s="392"/>
    </row>
    <row r="30" spans="1:14" s="31" customFormat="1" ht="16.5" hidden="1" thickBot="1">
      <c r="A30" s="156"/>
      <c r="B30" s="109"/>
      <c r="C30" s="132"/>
      <c r="D30" s="74"/>
      <c r="E30" s="74"/>
      <c r="F30" s="74"/>
      <c r="G30" s="157"/>
      <c r="H30" s="157"/>
      <c r="I30" s="158"/>
      <c r="J30" s="158"/>
      <c r="K30" s="158"/>
      <c r="L30" s="158"/>
      <c r="M30" s="159"/>
      <c r="N30" s="393"/>
    </row>
    <row r="31" spans="1:14" s="31" customFormat="1" ht="16.5" hidden="1" thickBot="1">
      <c r="A31" s="160"/>
      <c r="B31" s="161"/>
      <c r="C31" s="131"/>
      <c r="D31" s="75"/>
      <c r="E31" s="75"/>
      <c r="F31" s="75"/>
      <c r="G31" s="162"/>
      <c r="H31" s="162"/>
      <c r="I31" s="162"/>
      <c r="J31" s="162"/>
      <c r="K31" s="162"/>
      <c r="L31" s="162"/>
      <c r="M31" s="163"/>
      <c r="N31" s="394"/>
    </row>
    <row r="32" spans="1:14" s="37" customFormat="1" ht="16.5" hidden="1" thickBot="1">
      <c r="A32" s="122"/>
      <c r="B32" s="118"/>
      <c r="C32" s="62"/>
      <c r="D32" s="69"/>
      <c r="E32" s="69"/>
      <c r="F32" s="69"/>
      <c r="G32" s="164"/>
      <c r="H32" s="164"/>
      <c r="I32" s="164"/>
      <c r="J32" s="164"/>
      <c r="K32" s="164"/>
      <c r="L32" s="164"/>
      <c r="M32" s="164"/>
      <c r="N32" s="395"/>
    </row>
    <row r="33" spans="1:14" s="35" customFormat="1" ht="16.5" customHeight="1" hidden="1" thickBot="1">
      <c r="A33" s="1402" t="s">
        <v>194</v>
      </c>
      <c r="B33" s="1403"/>
      <c r="C33" s="1403"/>
      <c r="D33" s="1403"/>
      <c r="E33" s="1403"/>
      <c r="F33" s="1403"/>
      <c r="G33" s="1403"/>
      <c r="H33" s="1403"/>
      <c r="I33" s="1403"/>
      <c r="J33" s="1403"/>
      <c r="K33" s="1403"/>
      <c r="L33" s="1403"/>
      <c r="M33" s="1403"/>
      <c r="N33" s="1403"/>
    </row>
    <row r="34" spans="1:14" s="31" customFormat="1" ht="16.5" hidden="1" thickBot="1">
      <c r="A34" s="76"/>
      <c r="B34" s="165"/>
      <c r="C34" s="202"/>
      <c r="D34" s="202"/>
      <c r="E34" s="202"/>
      <c r="F34" s="202"/>
      <c r="G34" s="166"/>
      <c r="H34" s="166"/>
      <c r="I34" s="167"/>
      <c r="J34" s="166"/>
      <c r="K34" s="166"/>
      <c r="L34" s="166"/>
      <c r="M34" s="168"/>
      <c r="N34" s="396"/>
    </row>
    <row r="35" spans="1:14" s="31" customFormat="1" ht="16.5" hidden="1" thickBot="1">
      <c r="A35" s="108"/>
      <c r="B35" s="110"/>
      <c r="C35" s="111"/>
      <c r="D35" s="111"/>
      <c r="E35" s="111"/>
      <c r="F35" s="111"/>
      <c r="G35" s="112"/>
      <c r="H35" s="112"/>
      <c r="I35" s="169"/>
      <c r="J35" s="112"/>
      <c r="K35" s="112"/>
      <c r="L35" s="112"/>
      <c r="M35" s="170"/>
      <c r="N35" s="397"/>
    </row>
    <row r="36" spans="1:14" s="31" customFormat="1" ht="16.5" hidden="1" thickBot="1">
      <c r="A36" s="172"/>
      <c r="B36" s="173"/>
      <c r="C36" s="111"/>
      <c r="D36" s="111"/>
      <c r="E36" s="111"/>
      <c r="F36" s="111"/>
      <c r="G36" s="112"/>
      <c r="H36" s="112"/>
      <c r="I36" s="112"/>
      <c r="J36" s="112"/>
      <c r="K36" s="112"/>
      <c r="L36" s="112"/>
      <c r="M36" s="112"/>
      <c r="N36" s="398"/>
    </row>
    <row r="37" spans="1:14" s="31" customFormat="1" ht="16.5" thickBot="1">
      <c r="A37" s="1365" t="s">
        <v>297</v>
      </c>
      <c r="B37" s="1366"/>
      <c r="C37" s="1366"/>
      <c r="D37" s="1366"/>
      <c r="E37" s="1366"/>
      <c r="F37" s="1366"/>
      <c r="G37" s="1366"/>
      <c r="H37" s="1366"/>
      <c r="I37" s="1366"/>
      <c r="J37" s="1366"/>
      <c r="K37" s="1366"/>
      <c r="L37" s="1366"/>
      <c r="M37" s="1366"/>
      <c r="N37" s="399">
        <f>SUM(N8:N23)+2</f>
        <v>26</v>
      </c>
    </row>
    <row r="38" spans="1:14" s="32" customFormat="1" ht="16.5" thickBot="1">
      <c r="A38" s="1365" t="s">
        <v>31</v>
      </c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355">
        <v>4</v>
      </c>
    </row>
    <row r="39" spans="1:14" s="32" customFormat="1" ht="16.5" thickBot="1">
      <c r="A39" s="1365" t="s">
        <v>46</v>
      </c>
      <c r="B39" s="1366"/>
      <c r="C39" s="1366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356">
        <v>3</v>
      </c>
    </row>
    <row r="40" spans="2:7" ht="15.75">
      <c r="B40" s="191"/>
      <c r="C40" s="191"/>
      <c r="D40" s="192"/>
      <c r="E40" s="191"/>
      <c r="F40" s="191"/>
      <c r="G40" s="192"/>
    </row>
    <row r="41" spans="2:7" ht="15.75">
      <c r="B41" s="191"/>
      <c r="C41" s="191"/>
      <c r="D41" s="191"/>
      <c r="E41" s="191"/>
      <c r="F41" s="191"/>
      <c r="G41" s="192"/>
    </row>
    <row r="42" spans="2:7" ht="15.75">
      <c r="B42" s="191"/>
      <c r="C42" s="191"/>
      <c r="D42" s="191"/>
      <c r="E42" s="191"/>
      <c r="F42" s="191"/>
      <c r="G42" s="192"/>
    </row>
    <row r="43" spans="2:7" ht="15.75">
      <c r="B43" s="191"/>
      <c r="C43" s="191"/>
      <c r="D43" s="192"/>
      <c r="E43" s="191"/>
      <c r="F43" s="191"/>
      <c r="G43" s="192"/>
    </row>
    <row r="44" spans="2:7" ht="15.75">
      <c r="B44" s="191"/>
      <c r="C44" s="191"/>
      <c r="D44" s="191"/>
      <c r="E44" s="191"/>
      <c r="F44" s="191"/>
      <c r="G44" s="194"/>
    </row>
    <row r="45" spans="2:7" ht="15.75">
      <c r="B45" s="191"/>
      <c r="C45" s="191"/>
      <c r="D45" s="191"/>
      <c r="E45" s="191"/>
      <c r="F45" s="191"/>
      <c r="G45" s="194"/>
    </row>
    <row r="46" spans="2:7" ht="15.75">
      <c r="B46" s="191"/>
      <c r="C46" s="191"/>
      <c r="D46" s="194"/>
      <c r="E46" s="191"/>
      <c r="F46" s="191"/>
      <c r="G46" s="194"/>
    </row>
    <row r="47" spans="2:7" ht="15.75">
      <c r="B47" s="191"/>
      <c r="C47" s="192"/>
      <c r="D47" s="191"/>
      <c r="E47" s="191"/>
      <c r="F47" s="191"/>
      <c r="G47" s="194"/>
    </row>
    <row r="48" spans="2:7" ht="15.75">
      <c r="B48" s="191"/>
      <c r="C48" s="191"/>
      <c r="D48" s="191"/>
      <c r="E48" s="191"/>
      <c r="F48" s="191"/>
      <c r="G48" s="192"/>
    </row>
    <row r="49" spans="2:7" ht="15.75">
      <c r="B49" s="191"/>
      <c r="C49" s="191"/>
      <c r="D49" s="194"/>
      <c r="E49" s="191"/>
      <c r="F49" s="191"/>
      <c r="G49" s="194"/>
    </row>
    <row r="50" spans="2:9" ht="16.5">
      <c r="B50" s="218"/>
      <c r="C50" s="219" t="e">
        <f>#REF!</f>
        <v>#REF!</v>
      </c>
      <c r="D50" s="219" t="e">
        <f>#REF!</f>
        <v>#REF!</v>
      </c>
      <c r="E50" s="219" t="str">
        <f>N5</f>
        <v>2б</v>
      </c>
      <c r="F50" s="219" t="e">
        <f>#REF!</f>
        <v>#REF!</v>
      </c>
      <c r="G50" s="219" t="e">
        <f>#REF!</f>
        <v>#REF!</v>
      </c>
      <c r="H50" s="219" t="e">
        <f>#REF!</f>
        <v>#REF!</v>
      </c>
      <c r="I50" s="218"/>
    </row>
    <row r="51" spans="2:9" ht="16.5">
      <c r="B51" s="220" t="s">
        <v>274</v>
      </c>
      <c r="C51" s="219"/>
      <c r="D51" s="219"/>
      <c r="E51" s="219"/>
      <c r="F51" s="219"/>
      <c r="G51" s="219"/>
      <c r="H51" s="219"/>
      <c r="I51" s="218"/>
    </row>
    <row r="52" spans="2:9" ht="16.5">
      <c r="B52" s="220" t="s">
        <v>275</v>
      </c>
      <c r="C52" s="221">
        <f aca="true" t="shared" si="0" ref="C52:H52">COUNTIF($C8:$C10,C50)</f>
        <v>0</v>
      </c>
      <c r="D52" s="221">
        <f t="shared" si="0"/>
        <v>0</v>
      </c>
      <c r="E52" s="221">
        <f t="shared" si="0"/>
        <v>0</v>
      </c>
      <c r="F52" s="221">
        <f t="shared" si="0"/>
        <v>0</v>
      </c>
      <c r="G52" s="221">
        <f t="shared" si="0"/>
        <v>0</v>
      </c>
      <c r="H52" s="221">
        <f t="shared" si="0"/>
        <v>0</v>
      </c>
      <c r="I52" s="222">
        <f aca="true" t="shared" si="1" ref="I52:I73">SUM(C52:H52)</f>
        <v>0</v>
      </c>
    </row>
    <row r="53" spans="2:9" ht="16.5">
      <c r="B53" s="220" t="s">
        <v>276</v>
      </c>
      <c r="C53" s="219">
        <f>COUNTIF($D8:$D10,C50)</f>
        <v>0</v>
      </c>
      <c r="D53" s="219">
        <f>COUNTIF($D8:$D10,D50)</f>
        <v>0</v>
      </c>
      <c r="E53" s="219">
        <f>COUNTIF($D8:$D10,E50)+1</f>
        <v>1</v>
      </c>
      <c r="F53" s="219">
        <f>COUNTIF($D8:$D10,F50)</f>
        <v>0</v>
      </c>
      <c r="G53" s="219">
        <f>COUNTIF($D8:$D10,G50)</f>
        <v>0</v>
      </c>
      <c r="H53" s="219">
        <f>COUNTIF($D8:$D10,H50)</f>
        <v>0</v>
      </c>
      <c r="I53" s="222">
        <f t="shared" si="1"/>
        <v>1</v>
      </c>
    </row>
    <row r="54" spans="2:9" ht="16.5">
      <c r="B54" s="220" t="s">
        <v>277</v>
      </c>
      <c r="C54" s="219"/>
      <c r="D54" s="219"/>
      <c r="E54" s="219"/>
      <c r="F54" s="219"/>
      <c r="G54" s="219"/>
      <c r="H54" s="219"/>
      <c r="I54" s="222">
        <f t="shared" si="1"/>
        <v>0</v>
      </c>
    </row>
    <row r="55" spans="2:9" ht="16.5">
      <c r="B55" s="220"/>
      <c r="C55" s="219"/>
      <c r="D55" s="219"/>
      <c r="E55" s="219"/>
      <c r="F55" s="219"/>
      <c r="G55" s="219"/>
      <c r="H55" s="219"/>
      <c r="I55" s="222">
        <f t="shared" si="1"/>
        <v>0</v>
      </c>
    </row>
    <row r="56" spans="2:9" ht="16.5">
      <c r="B56" s="220" t="s">
        <v>278</v>
      </c>
      <c r="C56" s="223"/>
      <c r="D56" s="224"/>
      <c r="E56" s="224"/>
      <c r="F56" s="223"/>
      <c r="G56" s="223"/>
      <c r="H56" s="223"/>
      <c r="I56" s="222">
        <f t="shared" si="1"/>
        <v>0</v>
      </c>
    </row>
    <row r="57" spans="2:9" ht="16.5">
      <c r="B57" s="220" t="s">
        <v>275</v>
      </c>
      <c r="C57" s="223" t="e">
        <f>COUNTIF(#REF!,C50)</f>
        <v>#REF!</v>
      </c>
      <c r="D57" s="223" t="e">
        <f>COUNTIF(#REF!,D50)</f>
        <v>#REF!</v>
      </c>
      <c r="E57" s="223" t="e">
        <f>COUNTIF(#REF!,E50)</f>
        <v>#REF!</v>
      </c>
      <c r="F57" s="223" t="e">
        <f>COUNTIF(#REF!,F50)</f>
        <v>#REF!</v>
      </c>
      <c r="G57" s="223" t="e">
        <f>COUNTIF(#REF!,G50)</f>
        <v>#REF!</v>
      </c>
      <c r="H57" s="223" t="e">
        <f>COUNTIF(#REF!,H50)</f>
        <v>#REF!</v>
      </c>
      <c r="I57" s="222" t="e">
        <f t="shared" si="1"/>
        <v>#REF!</v>
      </c>
    </row>
    <row r="58" spans="2:9" ht="16.5">
      <c r="B58" s="220" t="s">
        <v>276</v>
      </c>
      <c r="C58" s="223" t="e">
        <f>COUNTIF(#REF!,C50)</f>
        <v>#REF!</v>
      </c>
      <c r="D58" s="223" t="e">
        <f>COUNTIF(#REF!,D50)</f>
        <v>#REF!</v>
      </c>
      <c r="E58" s="223" t="e">
        <f>COUNTIF(#REF!,E50)</f>
        <v>#REF!</v>
      </c>
      <c r="F58" s="223" t="e">
        <f>COUNTIF(#REF!,F50)</f>
        <v>#REF!</v>
      </c>
      <c r="G58" s="223" t="e">
        <f>COUNTIF(#REF!,G50)</f>
        <v>#REF!</v>
      </c>
      <c r="H58" s="223" t="e">
        <f>COUNTIF(#REF!,H50)</f>
        <v>#REF!</v>
      </c>
      <c r="I58" s="222" t="e">
        <f t="shared" si="1"/>
        <v>#REF!</v>
      </c>
    </row>
    <row r="59" spans="2:9" ht="16.5">
      <c r="B59" s="220" t="s">
        <v>277</v>
      </c>
      <c r="C59" s="223"/>
      <c r="D59" s="224"/>
      <c r="E59" s="224"/>
      <c r="F59" s="223"/>
      <c r="G59" s="223"/>
      <c r="H59" s="223"/>
      <c r="I59" s="222">
        <f t="shared" si="1"/>
        <v>0</v>
      </c>
    </row>
    <row r="60" spans="2:9" ht="16.5">
      <c r="B60" s="220"/>
      <c r="C60" s="223"/>
      <c r="D60" s="224"/>
      <c r="E60" s="224"/>
      <c r="F60" s="223"/>
      <c r="G60" s="223"/>
      <c r="H60" s="223"/>
      <c r="I60" s="222">
        <f t="shared" si="1"/>
        <v>0</v>
      </c>
    </row>
    <row r="61" spans="2:9" ht="16.5">
      <c r="B61" s="220" t="s">
        <v>279</v>
      </c>
      <c r="C61" s="223"/>
      <c r="D61" s="224"/>
      <c r="E61" s="224"/>
      <c r="F61" s="223"/>
      <c r="G61" s="223"/>
      <c r="H61" s="223"/>
      <c r="I61" s="222">
        <f t="shared" si="1"/>
        <v>0</v>
      </c>
    </row>
    <row r="62" spans="2:9" ht="16.5">
      <c r="B62" s="220" t="s">
        <v>275</v>
      </c>
      <c r="C62" s="223">
        <f aca="true" t="shared" si="2" ref="C62:H62">COUNTIF($C11:$C23,C50)</f>
        <v>0</v>
      </c>
      <c r="D62" s="223">
        <f t="shared" si="2"/>
        <v>0</v>
      </c>
      <c r="E62" s="223">
        <f t="shared" si="2"/>
        <v>4</v>
      </c>
      <c r="F62" s="223">
        <f t="shared" si="2"/>
        <v>0</v>
      </c>
      <c r="G62" s="223">
        <f t="shared" si="2"/>
        <v>0</v>
      </c>
      <c r="H62" s="223">
        <f t="shared" si="2"/>
        <v>0</v>
      </c>
      <c r="I62" s="222">
        <f t="shared" si="1"/>
        <v>4</v>
      </c>
    </row>
    <row r="63" spans="2:9" ht="16.5">
      <c r="B63" s="220" t="s">
        <v>276</v>
      </c>
      <c r="C63" s="223">
        <f aca="true" t="shared" si="3" ref="C63:H63">COUNTIF($D11:$D23,C50)</f>
        <v>0</v>
      </c>
      <c r="D63" s="223">
        <f t="shared" si="3"/>
        <v>0</v>
      </c>
      <c r="E63" s="223">
        <f t="shared" si="3"/>
        <v>2</v>
      </c>
      <c r="F63" s="223">
        <f t="shared" si="3"/>
        <v>0</v>
      </c>
      <c r="G63" s="223">
        <f t="shared" si="3"/>
        <v>0</v>
      </c>
      <c r="H63" s="223">
        <f t="shared" si="3"/>
        <v>0</v>
      </c>
      <c r="I63" s="222">
        <f t="shared" si="1"/>
        <v>2</v>
      </c>
    </row>
    <row r="64" spans="2:9" ht="16.5">
      <c r="B64" s="220" t="s">
        <v>277</v>
      </c>
      <c r="C64" s="223"/>
      <c r="D64" s="224"/>
      <c r="E64" s="224"/>
      <c r="F64" s="223">
        <v>2</v>
      </c>
      <c r="G64" s="223"/>
      <c r="H64" s="223"/>
      <c r="I64" s="222">
        <f t="shared" si="1"/>
        <v>2</v>
      </c>
    </row>
    <row r="65" spans="2:9" ht="16.5">
      <c r="B65" s="219"/>
      <c r="C65" s="223"/>
      <c r="D65" s="224"/>
      <c r="E65" s="224"/>
      <c r="F65" s="223"/>
      <c r="G65" s="223"/>
      <c r="H65" s="223"/>
      <c r="I65" s="222">
        <f t="shared" si="1"/>
        <v>0</v>
      </c>
    </row>
    <row r="66" spans="2:9" ht="16.5">
      <c r="B66" s="219" t="s">
        <v>280</v>
      </c>
      <c r="C66" s="223"/>
      <c r="D66" s="224"/>
      <c r="E66" s="224"/>
      <c r="F66" s="223"/>
      <c r="G66" s="223"/>
      <c r="H66" s="223"/>
      <c r="I66" s="222">
        <f t="shared" si="1"/>
        <v>0</v>
      </c>
    </row>
    <row r="67" spans="2:9" ht="16.5">
      <c r="B67" s="225" t="s">
        <v>275</v>
      </c>
      <c r="C67" s="223" t="e">
        <f>COUNTIF(#REF!,C50)</f>
        <v>#REF!</v>
      </c>
      <c r="D67" s="223" t="e">
        <f>COUNTIF(#REF!,D50)</f>
        <v>#REF!</v>
      </c>
      <c r="E67" s="223" t="e">
        <f>COUNTIF(#REF!,E50)</f>
        <v>#REF!</v>
      </c>
      <c r="F67" s="223" t="e">
        <f>COUNTIF(#REF!,F50)</f>
        <v>#REF!</v>
      </c>
      <c r="G67" s="223" t="e">
        <f>COUNTIF(#REF!,G50)</f>
        <v>#REF!</v>
      </c>
      <c r="H67" s="223" t="e">
        <f>COUNTIF(#REF!,H50)</f>
        <v>#REF!</v>
      </c>
      <c r="I67" s="222" t="e">
        <f t="shared" si="1"/>
        <v>#REF!</v>
      </c>
    </row>
    <row r="68" spans="2:9" ht="16.5">
      <c r="B68" s="225" t="s">
        <v>276</v>
      </c>
      <c r="C68" s="223" t="e">
        <f>COUNTIF(#REF!,C50)</f>
        <v>#REF!</v>
      </c>
      <c r="D68" s="223" t="e">
        <f>COUNTIF(#REF!,D50)</f>
        <v>#REF!</v>
      </c>
      <c r="E68" s="223" t="e">
        <f>COUNTIF(#REF!,E50)</f>
        <v>#REF!</v>
      </c>
      <c r="F68" s="223" t="e">
        <f>COUNTIF(#REF!,F50)</f>
        <v>#REF!</v>
      </c>
      <c r="G68" s="223" t="e">
        <f>COUNTIF(#REF!,G50)</f>
        <v>#REF!</v>
      </c>
      <c r="H68" s="223" t="e">
        <f>COUNTIF(#REF!,H50)</f>
        <v>#REF!</v>
      </c>
      <c r="I68" s="222" t="e">
        <f t="shared" si="1"/>
        <v>#REF!</v>
      </c>
    </row>
    <row r="69" spans="2:9" ht="16.5">
      <c r="B69" s="225" t="s">
        <v>277</v>
      </c>
      <c r="C69" s="223"/>
      <c r="D69" s="224"/>
      <c r="E69" s="224"/>
      <c r="F69" s="223"/>
      <c r="G69" s="223"/>
      <c r="H69" s="223">
        <v>1</v>
      </c>
      <c r="I69" s="222">
        <f t="shared" si="1"/>
        <v>1</v>
      </c>
    </row>
    <row r="70" spans="2:9" ht="16.5">
      <c r="B70" s="219"/>
      <c r="C70" s="223"/>
      <c r="D70" s="224"/>
      <c r="E70" s="224"/>
      <c r="F70" s="223"/>
      <c r="G70" s="223"/>
      <c r="H70" s="223"/>
      <c r="I70" s="222">
        <f t="shared" si="1"/>
        <v>0</v>
      </c>
    </row>
    <row r="71" spans="2:9" ht="16.5">
      <c r="B71" s="219" t="s">
        <v>281</v>
      </c>
      <c r="C71" s="223"/>
      <c r="D71" s="224"/>
      <c r="E71" s="224"/>
      <c r="F71" s="223"/>
      <c r="G71" s="223"/>
      <c r="H71" s="223">
        <v>1</v>
      </c>
      <c r="I71" s="222">
        <f t="shared" si="1"/>
        <v>1</v>
      </c>
    </row>
    <row r="72" spans="2:9" ht="16.5">
      <c r="B72" s="219" t="s">
        <v>282</v>
      </c>
      <c r="C72" s="223"/>
      <c r="D72" s="224"/>
      <c r="E72" s="224"/>
      <c r="F72" s="223"/>
      <c r="G72" s="223"/>
      <c r="H72" s="223"/>
      <c r="I72" s="222">
        <f t="shared" si="1"/>
        <v>0</v>
      </c>
    </row>
    <row r="73" spans="2:9" ht="16.5">
      <c r="B73" s="225" t="s">
        <v>275</v>
      </c>
      <c r="C73" s="223" t="e">
        <f aca="true" t="shared" si="4" ref="C73:H73">C52+C57+C62+C67</f>
        <v>#REF!</v>
      </c>
      <c r="D73" s="223" t="e">
        <f t="shared" si="4"/>
        <v>#REF!</v>
      </c>
      <c r="E73" s="223" t="e">
        <f t="shared" si="4"/>
        <v>#REF!</v>
      </c>
      <c r="F73" s="223" t="e">
        <f t="shared" si="4"/>
        <v>#REF!</v>
      </c>
      <c r="G73" s="223" t="e">
        <f t="shared" si="4"/>
        <v>#REF!</v>
      </c>
      <c r="H73" s="223" t="e">
        <f t="shared" si="4"/>
        <v>#REF!</v>
      </c>
      <c r="I73" s="222" t="e">
        <f t="shared" si="1"/>
        <v>#REF!</v>
      </c>
    </row>
    <row r="74" spans="2:9" ht="16.5">
      <c r="B74" s="225" t="s">
        <v>276</v>
      </c>
      <c r="C74" s="223" t="e">
        <f>C53+C58+C63+C68</f>
        <v>#REF!</v>
      </c>
      <c r="D74" s="223" t="e">
        <f>D53+D58+D63+D68</f>
        <v>#REF!</v>
      </c>
      <c r="E74" s="223" t="e">
        <f>E53+E58+E63+E68</f>
        <v>#REF!</v>
      </c>
      <c r="F74" s="223" t="e">
        <f>F53+F58+F63+F68</f>
        <v>#REF!</v>
      </c>
      <c r="G74" s="223" t="e">
        <f>G53+G58+G63+G68</f>
        <v>#REF!</v>
      </c>
      <c r="H74" s="223" t="e">
        <f>H53+H58+H63+H68+H71</f>
        <v>#REF!</v>
      </c>
      <c r="I74" s="218"/>
    </row>
    <row r="75" spans="2:9" ht="16.5">
      <c r="B75" s="225" t="s">
        <v>277</v>
      </c>
      <c r="C75" s="223"/>
      <c r="D75" s="224"/>
      <c r="E75" s="224"/>
      <c r="F75" s="223"/>
      <c r="G75" s="223"/>
      <c r="H75" s="223">
        <v>1</v>
      </c>
      <c r="I75" s="218"/>
    </row>
  </sheetData>
  <sheetProtection/>
  <mergeCells count="24">
    <mergeCell ref="J4:J7"/>
    <mergeCell ref="E2:E7"/>
    <mergeCell ref="A38:M38"/>
    <mergeCell ref="A24:N24"/>
    <mergeCell ref="A33:N33"/>
    <mergeCell ref="A37:M37"/>
    <mergeCell ref="A1:M1"/>
    <mergeCell ref="G2:G7"/>
    <mergeCell ref="H2:M2"/>
    <mergeCell ref="M3:M7"/>
    <mergeCell ref="H3:H7"/>
    <mergeCell ref="K4:K7"/>
    <mergeCell ref="F2:F7"/>
    <mergeCell ref="D4:D7"/>
    <mergeCell ref="I4:I7"/>
    <mergeCell ref="U2:U7"/>
    <mergeCell ref="A39:M39"/>
    <mergeCell ref="L4:L7"/>
    <mergeCell ref="I3:L3"/>
    <mergeCell ref="C4:C7"/>
    <mergeCell ref="A2:A7"/>
    <mergeCell ref="B2:B7"/>
    <mergeCell ref="C2:D3"/>
    <mergeCell ref="A25:B2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view="pageBreakPreview" zoomScale="80" zoomScaleNormal="86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29" sqref="A29:M29"/>
    </sheetView>
  </sheetViews>
  <sheetFormatPr defaultColWidth="9.00390625" defaultRowHeight="12.75"/>
  <cols>
    <col min="1" max="1" width="11.00390625" style="190" customWidth="1"/>
    <col min="2" max="2" width="56.125" style="33" customWidth="1"/>
    <col min="3" max="3" width="7.375" style="193" customWidth="1"/>
    <col min="4" max="4" width="11.00390625" style="195" customWidth="1"/>
    <col min="5" max="6" width="6.625" style="196" customWidth="1"/>
    <col min="7" max="7" width="10.125" style="193" customWidth="1"/>
    <col min="8" max="8" width="9.875" style="193" customWidth="1"/>
    <col min="9" max="9" width="8.75390625" style="33" customWidth="1"/>
    <col min="10" max="10" width="8.125" style="33" customWidth="1"/>
    <col min="11" max="11" width="8.375" style="33" customWidth="1"/>
    <col min="12" max="12" width="7.875" style="33" customWidth="1"/>
    <col min="13" max="13" width="9.125" style="33" customWidth="1"/>
    <col min="14" max="14" width="8.75390625" style="357" customWidth="1"/>
    <col min="15" max="20" width="0" style="33" hidden="1" customWidth="1"/>
    <col min="21" max="21" width="19.125" style="408" customWidth="1"/>
    <col min="22" max="16384" width="9.125" style="33" customWidth="1"/>
  </cols>
  <sheetData>
    <row r="1" spans="1:21" s="32" customFormat="1" ht="21" thickBot="1">
      <c r="A1" s="1380" t="s">
        <v>301</v>
      </c>
      <c r="B1" s="1381"/>
      <c r="C1" s="1382"/>
      <c r="D1" s="1382"/>
      <c r="E1" s="1381"/>
      <c r="F1" s="1381"/>
      <c r="G1" s="1382"/>
      <c r="H1" s="1381"/>
      <c r="I1" s="1381"/>
      <c r="J1" s="1381"/>
      <c r="K1" s="1381"/>
      <c r="L1" s="1381"/>
      <c r="M1" s="1381"/>
      <c r="N1" s="1395"/>
      <c r="U1" s="96"/>
    </row>
    <row r="2" spans="1:21" s="32" customFormat="1" ht="18.75" customHeight="1" thickBot="1">
      <c r="A2" s="1370" t="s">
        <v>22</v>
      </c>
      <c r="B2" s="1373" t="s">
        <v>30</v>
      </c>
      <c r="C2" s="1376" t="s">
        <v>260</v>
      </c>
      <c r="D2" s="1377"/>
      <c r="E2" s="1359" t="s">
        <v>63</v>
      </c>
      <c r="F2" s="1391" t="s">
        <v>114</v>
      </c>
      <c r="G2" s="1359" t="s">
        <v>64</v>
      </c>
      <c r="H2" s="1383" t="s">
        <v>65</v>
      </c>
      <c r="I2" s="1384"/>
      <c r="J2" s="1384"/>
      <c r="K2" s="1384"/>
      <c r="L2" s="1384"/>
      <c r="M2" s="1384"/>
      <c r="N2" s="1398"/>
      <c r="U2" s="1364" t="s">
        <v>296</v>
      </c>
    </row>
    <row r="3" spans="1:21" s="32" customFormat="1" ht="24.75" customHeight="1" thickBot="1">
      <c r="A3" s="1371"/>
      <c r="B3" s="1374"/>
      <c r="C3" s="1378"/>
      <c r="D3" s="1379"/>
      <c r="E3" s="1360"/>
      <c r="F3" s="1392"/>
      <c r="G3" s="1360"/>
      <c r="H3" s="1388" t="s">
        <v>23</v>
      </c>
      <c r="I3" s="1367" t="s">
        <v>24</v>
      </c>
      <c r="J3" s="1368"/>
      <c r="K3" s="1368"/>
      <c r="L3" s="1369"/>
      <c r="M3" s="1385" t="s">
        <v>66</v>
      </c>
      <c r="N3" s="342"/>
      <c r="U3" s="1364"/>
    </row>
    <row r="4" spans="1:21" s="32" customFormat="1" ht="18" customHeight="1">
      <c r="A4" s="1371"/>
      <c r="B4" s="1374"/>
      <c r="C4" s="1359" t="s">
        <v>25</v>
      </c>
      <c r="D4" s="1359" t="s">
        <v>26</v>
      </c>
      <c r="E4" s="1360"/>
      <c r="F4" s="1392"/>
      <c r="G4" s="1360"/>
      <c r="H4" s="1389"/>
      <c r="I4" s="1362" t="s">
        <v>21</v>
      </c>
      <c r="J4" s="1362" t="s">
        <v>27</v>
      </c>
      <c r="K4" s="1362" t="s">
        <v>28</v>
      </c>
      <c r="L4" s="1362" t="s">
        <v>29</v>
      </c>
      <c r="M4" s="1386"/>
      <c r="N4" s="343" t="s">
        <v>179</v>
      </c>
      <c r="U4" s="1364"/>
    </row>
    <row r="5" spans="1:21" s="32" customFormat="1" ht="16.5" customHeight="1" thickBot="1">
      <c r="A5" s="1371"/>
      <c r="B5" s="1374"/>
      <c r="C5" s="1360"/>
      <c r="D5" s="1360"/>
      <c r="E5" s="1360"/>
      <c r="F5" s="1392"/>
      <c r="G5" s="1360"/>
      <c r="H5" s="1389"/>
      <c r="I5" s="1362"/>
      <c r="J5" s="1362"/>
      <c r="K5" s="1362"/>
      <c r="L5" s="1362"/>
      <c r="M5" s="1386"/>
      <c r="N5" s="402">
        <v>3</v>
      </c>
      <c r="U5" s="1364"/>
    </row>
    <row r="6" spans="1:21" s="32" customFormat="1" ht="16.5" customHeight="1" thickBot="1">
      <c r="A6" s="1371"/>
      <c r="B6" s="1374"/>
      <c r="C6" s="1360"/>
      <c r="D6" s="1360"/>
      <c r="E6" s="1360"/>
      <c r="F6" s="1392"/>
      <c r="G6" s="1360"/>
      <c r="H6" s="1389"/>
      <c r="I6" s="1362"/>
      <c r="J6" s="1362"/>
      <c r="K6" s="1362"/>
      <c r="L6" s="1362"/>
      <c r="M6" s="1386"/>
      <c r="N6" s="365"/>
      <c r="U6" s="1364"/>
    </row>
    <row r="7" spans="1:21" s="32" customFormat="1" ht="16.5" customHeight="1" thickBot="1">
      <c r="A7" s="1372"/>
      <c r="B7" s="1375"/>
      <c r="C7" s="1361"/>
      <c r="D7" s="1361"/>
      <c r="E7" s="1361"/>
      <c r="F7" s="1393"/>
      <c r="G7" s="1360"/>
      <c r="H7" s="1390"/>
      <c r="I7" s="1363"/>
      <c r="J7" s="1363"/>
      <c r="K7" s="1363"/>
      <c r="L7" s="1363"/>
      <c r="M7" s="1387"/>
      <c r="N7" s="403">
        <v>15</v>
      </c>
      <c r="U7" s="1364"/>
    </row>
    <row r="8" spans="1:21" s="31" customFormat="1" ht="16.5" thickBot="1">
      <c r="A8" s="42" t="s">
        <v>115</v>
      </c>
      <c r="B8" s="43" t="s">
        <v>177</v>
      </c>
      <c r="C8" s="44"/>
      <c r="D8" s="45"/>
      <c r="E8" s="46"/>
      <c r="F8" s="47"/>
      <c r="G8" s="48"/>
      <c r="H8" s="49"/>
      <c r="I8" s="50"/>
      <c r="J8" s="51"/>
      <c r="K8" s="51"/>
      <c r="L8" s="52"/>
      <c r="M8" s="53"/>
      <c r="N8" s="404"/>
      <c r="U8" s="97"/>
    </row>
    <row r="9" spans="1:21" s="31" customFormat="1" ht="15.75">
      <c r="A9" s="42"/>
      <c r="B9" s="56" t="s">
        <v>103</v>
      </c>
      <c r="C9" s="44"/>
      <c r="D9" s="57"/>
      <c r="E9" s="46"/>
      <c r="F9" s="58"/>
      <c r="G9" s="48"/>
      <c r="H9" s="49"/>
      <c r="I9" s="44"/>
      <c r="J9" s="46"/>
      <c r="K9" s="46"/>
      <c r="L9" s="59"/>
      <c r="M9" s="60"/>
      <c r="N9" s="368" t="s">
        <v>208</v>
      </c>
      <c r="U9" s="97"/>
    </row>
    <row r="10" spans="1:21" s="32" customFormat="1" ht="15.75" customHeight="1">
      <c r="A10" s="80"/>
      <c r="B10" s="81" t="s">
        <v>107</v>
      </c>
      <c r="C10" s="82"/>
      <c r="D10" s="66" t="s">
        <v>262</v>
      </c>
      <c r="E10" s="66"/>
      <c r="F10" s="67"/>
      <c r="G10" s="83"/>
      <c r="H10" s="83"/>
      <c r="I10" s="82"/>
      <c r="J10" s="66"/>
      <c r="K10" s="66"/>
      <c r="L10" s="66"/>
      <c r="M10" s="67"/>
      <c r="N10" s="372" t="s">
        <v>108</v>
      </c>
      <c r="U10" s="96"/>
    </row>
    <row r="11" spans="1:21" s="208" customFormat="1" ht="15.75">
      <c r="A11" s="70" t="s">
        <v>183</v>
      </c>
      <c r="B11" s="118" t="s">
        <v>44</v>
      </c>
      <c r="C11" s="92"/>
      <c r="D11" s="102"/>
      <c r="E11" s="124">
        <v>3</v>
      </c>
      <c r="F11" s="124"/>
      <c r="G11" s="299">
        <v>1.5</v>
      </c>
      <c r="H11" s="64">
        <f>G11*30</f>
        <v>45</v>
      </c>
      <c r="I11" s="124">
        <f>J11+K11+L11</f>
        <v>15</v>
      </c>
      <c r="J11" s="124"/>
      <c r="K11" s="300"/>
      <c r="L11" s="300">
        <v>15</v>
      </c>
      <c r="M11" s="120">
        <f>H11-I11</f>
        <v>30</v>
      </c>
      <c r="N11" s="405">
        <v>1</v>
      </c>
      <c r="O11" s="208">
        <v>2</v>
      </c>
      <c r="U11" s="363"/>
    </row>
    <row r="12" spans="1:21" s="31" customFormat="1" ht="15.75" hidden="1">
      <c r="A12" s="121" t="s">
        <v>129</v>
      </c>
      <c r="B12" s="118" t="s">
        <v>218</v>
      </c>
      <c r="C12" s="124"/>
      <c r="D12" s="102"/>
      <c r="E12" s="103"/>
      <c r="F12" s="103"/>
      <c r="G12" s="123"/>
      <c r="H12" s="123"/>
      <c r="I12" s="124"/>
      <c r="J12" s="123"/>
      <c r="K12" s="123"/>
      <c r="L12" s="123"/>
      <c r="M12" s="120"/>
      <c r="N12" s="405"/>
      <c r="U12" s="97"/>
    </row>
    <row r="13" spans="1:21" s="31" customFormat="1" ht="15.75" hidden="1">
      <c r="A13" s="70"/>
      <c r="B13" s="115" t="s">
        <v>48</v>
      </c>
      <c r="C13" s="92"/>
      <c r="D13" s="102"/>
      <c r="E13" s="103"/>
      <c r="F13" s="103"/>
      <c r="G13" s="123"/>
      <c r="H13" s="61">
        <f>G13*30</f>
        <v>0</v>
      </c>
      <c r="I13" s="124"/>
      <c r="J13" s="92"/>
      <c r="K13" s="89"/>
      <c r="L13" s="89"/>
      <c r="M13" s="120"/>
      <c r="N13" s="405"/>
      <c r="U13" s="97"/>
    </row>
    <row r="14" spans="1:21" s="211" customFormat="1" ht="15.75">
      <c r="A14" s="121" t="s">
        <v>129</v>
      </c>
      <c r="B14" s="118" t="s">
        <v>218</v>
      </c>
      <c r="C14" s="124"/>
      <c r="D14" s="102"/>
      <c r="E14" s="102"/>
      <c r="F14" s="102"/>
      <c r="G14" s="299">
        <v>4.5</v>
      </c>
      <c r="H14" s="64">
        <f>G14*30</f>
        <v>135</v>
      </c>
      <c r="I14" s="124"/>
      <c r="J14" s="124"/>
      <c r="K14" s="300"/>
      <c r="L14" s="300"/>
      <c r="M14" s="120"/>
      <c r="N14" s="354"/>
      <c r="U14" s="362"/>
    </row>
    <row r="15" spans="1:21" s="211" customFormat="1" ht="15.75">
      <c r="A15" s="121"/>
      <c r="B15" s="118" t="s">
        <v>49</v>
      </c>
      <c r="C15" s="124">
        <v>3</v>
      </c>
      <c r="D15" s="102"/>
      <c r="E15" s="102"/>
      <c r="F15" s="102"/>
      <c r="G15" s="299">
        <v>3.5</v>
      </c>
      <c r="H15" s="64">
        <f>G15*30</f>
        <v>105</v>
      </c>
      <c r="I15" s="124">
        <f>J15+K15+L15</f>
        <v>45</v>
      </c>
      <c r="J15" s="124">
        <v>30</v>
      </c>
      <c r="K15" s="300"/>
      <c r="L15" s="300">
        <v>15</v>
      </c>
      <c r="M15" s="120">
        <f>H15-I15</f>
        <v>60</v>
      </c>
      <c r="N15" s="354">
        <v>3</v>
      </c>
      <c r="O15" s="211">
        <v>2</v>
      </c>
      <c r="U15" s="362"/>
    </row>
    <row r="16" spans="1:21" s="211" customFormat="1" ht="15.75">
      <c r="A16" s="121" t="s">
        <v>130</v>
      </c>
      <c r="B16" s="118" t="s">
        <v>225</v>
      </c>
      <c r="C16" s="125"/>
      <c r="D16" s="102"/>
      <c r="E16" s="102"/>
      <c r="F16" s="102"/>
      <c r="G16" s="123"/>
      <c r="H16" s="123"/>
      <c r="I16" s="124"/>
      <c r="J16" s="123"/>
      <c r="K16" s="123"/>
      <c r="L16" s="123"/>
      <c r="M16" s="120"/>
      <c r="N16" s="354"/>
      <c r="U16" s="362"/>
    </row>
    <row r="17" spans="1:21" s="211" customFormat="1" ht="15.75" hidden="1">
      <c r="A17" s="69"/>
      <c r="B17" s="130" t="s">
        <v>48</v>
      </c>
      <c r="C17" s="125"/>
      <c r="D17" s="102"/>
      <c r="E17" s="102"/>
      <c r="F17" s="102"/>
      <c r="G17" s="123"/>
      <c r="H17" s="62"/>
      <c r="I17" s="124"/>
      <c r="J17" s="125"/>
      <c r="K17" s="277"/>
      <c r="L17" s="277"/>
      <c r="M17" s="120"/>
      <c r="N17" s="354"/>
      <c r="U17" s="362"/>
    </row>
    <row r="18" spans="1:21" s="211" customFormat="1" ht="15.75">
      <c r="A18" s="69" t="s">
        <v>184</v>
      </c>
      <c r="B18" s="118" t="s">
        <v>49</v>
      </c>
      <c r="C18" s="124">
        <v>3</v>
      </c>
      <c r="D18" s="102"/>
      <c r="E18" s="102"/>
      <c r="F18" s="102"/>
      <c r="G18" s="299">
        <v>5.5</v>
      </c>
      <c r="H18" s="64">
        <f>G18*30</f>
        <v>165</v>
      </c>
      <c r="I18" s="124">
        <f>J18+K18+L18</f>
        <v>60</v>
      </c>
      <c r="J18" s="124">
        <v>30</v>
      </c>
      <c r="K18" s="300"/>
      <c r="L18" s="300">
        <v>30</v>
      </c>
      <c r="M18" s="120">
        <f>H18-I18</f>
        <v>105</v>
      </c>
      <c r="N18" s="354">
        <v>4</v>
      </c>
      <c r="O18" s="211">
        <v>2</v>
      </c>
      <c r="U18" s="362"/>
    </row>
    <row r="19" spans="1:21" s="211" customFormat="1" ht="15.75">
      <c r="A19" s="121" t="s">
        <v>133</v>
      </c>
      <c r="B19" s="122" t="s">
        <v>207</v>
      </c>
      <c r="C19" s="124">
        <v>3</v>
      </c>
      <c r="D19" s="102"/>
      <c r="E19" s="102"/>
      <c r="F19" s="102"/>
      <c r="G19" s="299">
        <v>3.5</v>
      </c>
      <c r="H19" s="64">
        <f>G19*30</f>
        <v>105</v>
      </c>
      <c r="I19" s="124">
        <f>J19+L19</f>
        <v>45</v>
      </c>
      <c r="J19" s="232">
        <v>30</v>
      </c>
      <c r="K19" s="232"/>
      <c r="L19" s="232">
        <v>15</v>
      </c>
      <c r="M19" s="120">
        <f>H19-I19</f>
        <v>60</v>
      </c>
      <c r="N19" s="354">
        <v>3</v>
      </c>
      <c r="O19" s="211">
        <v>2</v>
      </c>
      <c r="U19" s="362"/>
    </row>
    <row r="20" spans="1:21" s="211" customFormat="1" ht="15.75">
      <c r="A20" s="302" t="s">
        <v>139</v>
      </c>
      <c r="B20" s="303" t="s">
        <v>233</v>
      </c>
      <c r="C20" s="125"/>
      <c r="D20" s="277"/>
      <c r="E20" s="277"/>
      <c r="F20" s="277"/>
      <c r="G20" s="123"/>
      <c r="H20" s="123"/>
      <c r="I20" s="124"/>
      <c r="J20" s="125"/>
      <c r="K20" s="277"/>
      <c r="L20" s="277"/>
      <c r="M20" s="120"/>
      <c r="N20" s="354"/>
      <c r="U20" s="362"/>
    </row>
    <row r="21" spans="1:21" s="211" customFormat="1" ht="15.75">
      <c r="A21" s="114" t="s">
        <v>167</v>
      </c>
      <c r="B21" s="118" t="s">
        <v>49</v>
      </c>
      <c r="C21" s="124"/>
      <c r="D21" s="300">
        <v>3</v>
      </c>
      <c r="E21" s="277"/>
      <c r="F21" s="277"/>
      <c r="G21" s="299">
        <v>3</v>
      </c>
      <c r="H21" s="64">
        <f>G21*30</f>
        <v>90</v>
      </c>
      <c r="I21" s="124">
        <f>J21+K21+L21</f>
        <v>30</v>
      </c>
      <c r="J21" s="124">
        <v>15</v>
      </c>
      <c r="K21" s="300"/>
      <c r="L21" s="300">
        <v>15</v>
      </c>
      <c r="M21" s="120">
        <f>H21-I21</f>
        <v>60</v>
      </c>
      <c r="N21" s="354">
        <v>2</v>
      </c>
      <c r="O21" s="211">
        <v>2</v>
      </c>
      <c r="U21" s="362"/>
    </row>
    <row r="22" spans="1:21" s="211" customFormat="1" ht="15.75">
      <c r="A22" s="69" t="s">
        <v>216</v>
      </c>
      <c r="B22" s="118" t="s">
        <v>53</v>
      </c>
      <c r="C22" s="125"/>
      <c r="D22" s="102"/>
      <c r="E22" s="124">
        <v>3</v>
      </c>
      <c r="F22" s="124"/>
      <c r="G22" s="299">
        <v>1.5</v>
      </c>
      <c r="H22" s="64">
        <f>G22*30</f>
        <v>45</v>
      </c>
      <c r="I22" s="124">
        <f>J22+K22+L22</f>
        <v>15</v>
      </c>
      <c r="J22" s="124"/>
      <c r="K22" s="300"/>
      <c r="L22" s="300">
        <v>15</v>
      </c>
      <c r="M22" s="120">
        <f>H22-I22</f>
        <v>30</v>
      </c>
      <c r="N22" s="354">
        <v>1</v>
      </c>
      <c r="O22" s="211">
        <v>2</v>
      </c>
      <c r="U22" s="362"/>
    </row>
    <row r="23" spans="1:21" s="211" customFormat="1" ht="15.75">
      <c r="A23" s="121" t="s">
        <v>141</v>
      </c>
      <c r="B23" s="128" t="s">
        <v>45</v>
      </c>
      <c r="C23" s="125"/>
      <c r="D23" s="102"/>
      <c r="E23" s="102"/>
      <c r="F23" s="102"/>
      <c r="G23" s="123"/>
      <c r="H23" s="64"/>
      <c r="I23" s="124"/>
      <c r="J23" s="123"/>
      <c r="K23" s="123"/>
      <c r="L23" s="123"/>
      <c r="M23" s="120">
        <v>60</v>
      </c>
      <c r="N23" s="354"/>
      <c r="U23" s="362"/>
    </row>
    <row r="24" spans="1:21" s="211" customFormat="1" ht="15.75">
      <c r="A24" s="69" t="s">
        <v>169</v>
      </c>
      <c r="B24" s="118" t="s">
        <v>49</v>
      </c>
      <c r="C24" s="124">
        <v>3</v>
      </c>
      <c r="D24" s="102"/>
      <c r="E24" s="102"/>
      <c r="F24" s="102"/>
      <c r="G24" s="299">
        <v>3</v>
      </c>
      <c r="H24" s="64">
        <f>G24*30</f>
        <v>90</v>
      </c>
      <c r="I24" s="124">
        <f>J24+K24+L24</f>
        <v>30</v>
      </c>
      <c r="J24" s="124">
        <v>15</v>
      </c>
      <c r="K24" s="300"/>
      <c r="L24" s="300">
        <v>15</v>
      </c>
      <c r="M24" s="120">
        <f>H24-I24</f>
        <v>60</v>
      </c>
      <c r="N24" s="354">
        <v>2</v>
      </c>
      <c r="O24" s="211">
        <v>2</v>
      </c>
      <c r="U24" s="362"/>
    </row>
    <row r="25" spans="1:21" s="211" customFormat="1" ht="15.75">
      <c r="A25" s="121" t="s">
        <v>150</v>
      </c>
      <c r="B25" s="128" t="s">
        <v>232</v>
      </c>
      <c r="C25" s="62"/>
      <c r="D25" s="86">
        <v>3</v>
      </c>
      <c r="E25" s="320"/>
      <c r="F25" s="320"/>
      <c r="G25" s="175">
        <v>3</v>
      </c>
      <c r="H25" s="119">
        <f>G25*30</f>
        <v>90</v>
      </c>
      <c r="I25" s="86">
        <v>30</v>
      </c>
      <c r="J25" s="273">
        <v>15</v>
      </c>
      <c r="K25" s="273"/>
      <c r="L25" s="273">
        <v>15</v>
      </c>
      <c r="M25" s="276">
        <v>30</v>
      </c>
      <c r="N25" s="406">
        <v>2</v>
      </c>
      <c r="O25" s="211">
        <v>2</v>
      </c>
      <c r="U25" s="362"/>
    </row>
    <row r="26" spans="1:21" s="211" customFormat="1" ht="15.75">
      <c r="A26" s="121" t="s">
        <v>153</v>
      </c>
      <c r="B26" s="128" t="s">
        <v>50</v>
      </c>
      <c r="C26" s="62"/>
      <c r="D26" s="86"/>
      <c r="E26" s="94"/>
      <c r="F26" s="94"/>
      <c r="G26" s="175">
        <v>4</v>
      </c>
      <c r="H26" s="119">
        <f>G26*30</f>
        <v>120</v>
      </c>
      <c r="I26" s="86"/>
      <c r="J26" s="124"/>
      <c r="K26" s="124"/>
      <c r="L26" s="124"/>
      <c r="M26" s="276"/>
      <c r="N26" s="354"/>
      <c r="U26" s="362"/>
    </row>
    <row r="27" spans="1:21" s="211" customFormat="1" ht="15.75">
      <c r="A27" s="321"/>
      <c r="B27" s="118" t="s">
        <v>49</v>
      </c>
      <c r="C27" s="62"/>
      <c r="D27" s="86">
        <v>3</v>
      </c>
      <c r="E27" s="94"/>
      <c r="F27" s="94"/>
      <c r="G27" s="175">
        <v>3</v>
      </c>
      <c r="H27" s="119">
        <f>G27*30</f>
        <v>90</v>
      </c>
      <c r="I27" s="86">
        <v>30</v>
      </c>
      <c r="J27" s="124">
        <v>15</v>
      </c>
      <c r="K27" s="124"/>
      <c r="L27" s="124">
        <v>15</v>
      </c>
      <c r="M27" s="276">
        <v>60</v>
      </c>
      <c r="N27" s="354">
        <v>2</v>
      </c>
      <c r="U27" s="362"/>
    </row>
    <row r="28" spans="1:21" s="35" customFormat="1" ht="17.25" customHeight="1">
      <c r="A28" s="185"/>
      <c r="B28" s="186" t="s">
        <v>235</v>
      </c>
      <c r="C28" s="64"/>
      <c r="D28" s="64">
        <v>3</v>
      </c>
      <c r="E28" s="64"/>
      <c r="F28" s="64"/>
      <c r="G28" s="175">
        <v>3</v>
      </c>
      <c r="H28" s="175">
        <f>G28*30</f>
        <v>90</v>
      </c>
      <c r="I28" s="175">
        <v>30</v>
      </c>
      <c r="J28" s="175">
        <v>15</v>
      </c>
      <c r="K28" s="175"/>
      <c r="L28" s="175">
        <v>15</v>
      </c>
      <c r="M28" s="187">
        <v>60</v>
      </c>
      <c r="N28" s="407">
        <v>2</v>
      </c>
      <c r="U28" s="127"/>
    </row>
    <row r="29" spans="1:21" s="35" customFormat="1" ht="17.25" customHeight="1" thickBot="1">
      <c r="A29" s="1365" t="s">
        <v>297</v>
      </c>
      <c r="B29" s="1366"/>
      <c r="C29" s="1366"/>
      <c r="D29" s="1366"/>
      <c r="E29" s="1366"/>
      <c r="F29" s="1366"/>
      <c r="G29" s="1366"/>
      <c r="H29" s="1366"/>
      <c r="I29" s="1366"/>
      <c r="J29" s="1366"/>
      <c r="K29" s="1366"/>
      <c r="L29" s="1366"/>
      <c r="M29" s="1366"/>
      <c r="N29" s="409">
        <f>SUM(N8:N28)</f>
        <v>22</v>
      </c>
      <c r="U29" s="127"/>
    </row>
    <row r="30" spans="1:21" s="32" customFormat="1" ht="16.5" thickBot="1">
      <c r="A30" s="1365" t="s">
        <v>31</v>
      </c>
      <c r="B30" s="1366"/>
      <c r="C30" s="1366"/>
      <c r="D30" s="1366"/>
      <c r="E30" s="1366"/>
      <c r="F30" s="1366"/>
      <c r="G30" s="1366"/>
      <c r="H30" s="1366"/>
      <c r="I30" s="1366"/>
      <c r="J30" s="1366"/>
      <c r="K30" s="1366"/>
      <c r="L30" s="1366"/>
      <c r="M30" s="1366"/>
      <c r="N30" s="355">
        <v>4</v>
      </c>
      <c r="U30" s="96"/>
    </row>
    <row r="31" spans="1:21" s="32" customFormat="1" ht="16.5" thickBot="1">
      <c r="A31" s="1365" t="s">
        <v>46</v>
      </c>
      <c r="B31" s="1366"/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356">
        <v>4</v>
      </c>
      <c r="U31" s="96"/>
    </row>
    <row r="32" spans="1:21" s="32" customFormat="1" ht="16.5" thickBot="1">
      <c r="A32" s="1365" t="s">
        <v>32</v>
      </c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381">
        <v>2</v>
      </c>
      <c r="U32" s="96"/>
    </row>
    <row r="33" spans="2:7" ht="15.75">
      <c r="B33" s="191"/>
      <c r="C33" s="191"/>
      <c r="D33" s="192"/>
      <c r="E33" s="191"/>
      <c r="F33" s="191"/>
      <c r="G33" s="192"/>
    </row>
    <row r="34" spans="2:7" ht="15.75">
      <c r="B34" s="191"/>
      <c r="C34" s="191"/>
      <c r="D34" s="191"/>
      <c r="E34" s="191"/>
      <c r="F34" s="191"/>
      <c r="G34" s="192"/>
    </row>
    <row r="35" spans="2:7" ht="15.75">
      <c r="B35" s="191"/>
      <c r="C35" s="191"/>
      <c r="D35" s="191"/>
      <c r="E35" s="191"/>
      <c r="F35" s="191"/>
      <c r="G35" s="192"/>
    </row>
    <row r="36" spans="2:7" ht="15.75">
      <c r="B36" s="191"/>
      <c r="C36" s="191"/>
      <c r="D36" s="192"/>
      <c r="E36" s="191"/>
      <c r="F36" s="191"/>
      <c r="G36" s="192"/>
    </row>
    <row r="37" spans="2:7" ht="15.75">
      <c r="B37" s="191"/>
      <c r="C37" s="191"/>
      <c r="D37" s="191"/>
      <c r="E37" s="191"/>
      <c r="F37" s="191"/>
      <c r="G37" s="194"/>
    </row>
    <row r="38" spans="2:7" ht="15.75">
      <c r="B38" s="191"/>
      <c r="C38" s="191"/>
      <c r="D38" s="191"/>
      <c r="E38" s="191"/>
      <c r="F38" s="191"/>
      <c r="G38" s="194"/>
    </row>
    <row r="39" spans="2:7" ht="15.75">
      <c r="B39" s="191"/>
      <c r="C39" s="191"/>
      <c r="D39" s="194"/>
      <c r="E39" s="191"/>
      <c r="F39" s="191"/>
      <c r="G39" s="194"/>
    </row>
    <row r="40" spans="2:7" ht="15.75">
      <c r="B40" s="191"/>
      <c r="C40" s="192"/>
      <c r="D40" s="191"/>
      <c r="E40" s="191"/>
      <c r="F40" s="191"/>
      <c r="G40" s="194"/>
    </row>
    <row r="41" spans="2:7" ht="15.75">
      <c r="B41" s="191"/>
      <c r="C41" s="191"/>
      <c r="D41" s="191"/>
      <c r="E41" s="191"/>
      <c r="F41" s="191"/>
      <c r="G41" s="192"/>
    </row>
    <row r="42" spans="2:7" ht="15.75">
      <c r="B42" s="191"/>
      <c r="C42" s="191"/>
      <c r="D42" s="194"/>
      <c r="E42" s="191"/>
      <c r="F42" s="191"/>
      <c r="G42" s="194"/>
    </row>
    <row r="43" spans="2:9" ht="16.5">
      <c r="B43" s="218"/>
      <c r="C43" s="219" t="e">
        <f>#REF!</f>
        <v>#REF!</v>
      </c>
      <c r="D43" s="219" t="e">
        <f>#REF!</f>
        <v>#REF!</v>
      </c>
      <c r="E43" s="219" t="e">
        <f>#REF!</f>
        <v>#REF!</v>
      </c>
      <c r="F43" s="219">
        <f>N5</f>
        <v>3</v>
      </c>
      <c r="G43" s="219" t="e">
        <f>#REF!</f>
        <v>#REF!</v>
      </c>
      <c r="H43" s="219" t="e">
        <f>#REF!</f>
        <v>#REF!</v>
      </c>
      <c r="I43" s="218"/>
    </row>
    <row r="44" spans="2:9" ht="16.5">
      <c r="B44" s="220" t="s">
        <v>274</v>
      </c>
      <c r="C44" s="219"/>
      <c r="D44" s="219"/>
      <c r="E44" s="219"/>
      <c r="F44" s="219"/>
      <c r="G44" s="219"/>
      <c r="H44" s="219"/>
      <c r="I44" s="218"/>
    </row>
    <row r="45" spans="2:9" ht="16.5">
      <c r="B45" s="220" t="s">
        <v>275</v>
      </c>
      <c r="C45" s="221">
        <f aca="true" t="shared" si="0" ref="C45:H45">COUNTIF($C8:$C10,C43)</f>
        <v>0</v>
      </c>
      <c r="D45" s="221">
        <f t="shared" si="0"/>
        <v>0</v>
      </c>
      <c r="E45" s="221">
        <f t="shared" si="0"/>
        <v>0</v>
      </c>
      <c r="F45" s="221">
        <f t="shared" si="0"/>
        <v>0</v>
      </c>
      <c r="G45" s="221">
        <f t="shared" si="0"/>
        <v>0</v>
      </c>
      <c r="H45" s="221">
        <f t="shared" si="0"/>
        <v>0</v>
      </c>
      <c r="I45" s="222">
        <f aca="true" t="shared" si="1" ref="I45:I66">SUM(C45:H45)</f>
        <v>0</v>
      </c>
    </row>
    <row r="46" spans="2:9" ht="16.5">
      <c r="B46" s="220" t="s">
        <v>276</v>
      </c>
      <c r="C46" s="219">
        <f>COUNTIF($D8:$D10,C43)</f>
        <v>0</v>
      </c>
      <c r="D46" s="219">
        <f>COUNTIF($D8:$D10,D43)</f>
        <v>0</v>
      </c>
      <c r="E46" s="219">
        <f>COUNTIF($D8:$D10,E43)+1</f>
        <v>1</v>
      </c>
      <c r="F46" s="219">
        <f>COUNTIF($D8:$D10,F43)</f>
        <v>0</v>
      </c>
      <c r="G46" s="219">
        <f>COUNTIF($D8:$D10,G43)</f>
        <v>0</v>
      </c>
      <c r="H46" s="219">
        <f>COUNTIF($D8:$D10,H43)</f>
        <v>0</v>
      </c>
      <c r="I46" s="222">
        <f t="shared" si="1"/>
        <v>1</v>
      </c>
    </row>
    <row r="47" spans="2:9" ht="16.5">
      <c r="B47" s="220" t="s">
        <v>277</v>
      </c>
      <c r="C47" s="219"/>
      <c r="D47" s="219"/>
      <c r="E47" s="219"/>
      <c r="F47" s="219"/>
      <c r="G47" s="219"/>
      <c r="H47" s="219"/>
      <c r="I47" s="222">
        <f t="shared" si="1"/>
        <v>0</v>
      </c>
    </row>
    <row r="48" spans="2:9" ht="16.5">
      <c r="B48" s="220"/>
      <c r="C48" s="219"/>
      <c r="D48" s="219"/>
      <c r="E48" s="219"/>
      <c r="F48" s="219"/>
      <c r="G48" s="219"/>
      <c r="H48" s="219"/>
      <c r="I48" s="222">
        <f t="shared" si="1"/>
        <v>0</v>
      </c>
    </row>
    <row r="49" spans="2:9" ht="16.5">
      <c r="B49" s="220" t="s">
        <v>278</v>
      </c>
      <c r="C49" s="223"/>
      <c r="D49" s="224"/>
      <c r="E49" s="224"/>
      <c r="F49" s="223"/>
      <c r="G49" s="223"/>
      <c r="H49" s="223"/>
      <c r="I49" s="222">
        <f t="shared" si="1"/>
        <v>0</v>
      </c>
    </row>
    <row r="50" spans="2:9" ht="16.5">
      <c r="B50" s="220" t="s">
        <v>275</v>
      </c>
      <c r="C50" s="223" t="e">
        <f>COUNTIF(#REF!,C43)</f>
        <v>#REF!</v>
      </c>
      <c r="D50" s="223" t="e">
        <f>COUNTIF(#REF!,D43)</f>
        <v>#REF!</v>
      </c>
      <c r="E50" s="223" t="e">
        <f>COUNTIF(#REF!,E43)</f>
        <v>#REF!</v>
      </c>
      <c r="F50" s="223" t="e">
        <f>COUNTIF(#REF!,F43)</f>
        <v>#REF!</v>
      </c>
      <c r="G50" s="223" t="e">
        <f>COUNTIF(#REF!,G43)</f>
        <v>#REF!</v>
      </c>
      <c r="H50" s="223" t="e">
        <f>COUNTIF(#REF!,H43)</f>
        <v>#REF!</v>
      </c>
      <c r="I50" s="222" t="e">
        <f t="shared" si="1"/>
        <v>#REF!</v>
      </c>
    </row>
    <row r="51" spans="2:9" ht="16.5">
      <c r="B51" s="220" t="s">
        <v>276</v>
      </c>
      <c r="C51" s="223" t="e">
        <f>COUNTIF(#REF!,C43)</f>
        <v>#REF!</v>
      </c>
      <c r="D51" s="223" t="e">
        <f>COUNTIF(#REF!,D43)</f>
        <v>#REF!</v>
      </c>
      <c r="E51" s="223" t="e">
        <f>COUNTIF(#REF!,E43)</f>
        <v>#REF!</v>
      </c>
      <c r="F51" s="223" t="e">
        <f>COUNTIF(#REF!,F43)</f>
        <v>#REF!</v>
      </c>
      <c r="G51" s="223" t="e">
        <f>COUNTIF(#REF!,G43)</f>
        <v>#REF!</v>
      </c>
      <c r="H51" s="223" t="e">
        <f>COUNTIF(#REF!,H43)</f>
        <v>#REF!</v>
      </c>
      <c r="I51" s="222" t="e">
        <f t="shared" si="1"/>
        <v>#REF!</v>
      </c>
    </row>
    <row r="52" spans="2:9" ht="16.5">
      <c r="B52" s="220" t="s">
        <v>277</v>
      </c>
      <c r="C52" s="223"/>
      <c r="D52" s="224"/>
      <c r="E52" s="224"/>
      <c r="F52" s="223"/>
      <c r="G52" s="223"/>
      <c r="H52" s="223"/>
      <c r="I52" s="222">
        <f t="shared" si="1"/>
        <v>0</v>
      </c>
    </row>
    <row r="53" spans="2:9" ht="16.5">
      <c r="B53" s="220"/>
      <c r="C53" s="223"/>
      <c r="D53" s="224"/>
      <c r="E53" s="224"/>
      <c r="F53" s="223"/>
      <c r="G53" s="223"/>
      <c r="H53" s="223"/>
      <c r="I53" s="222">
        <f t="shared" si="1"/>
        <v>0</v>
      </c>
    </row>
    <row r="54" spans="2:9" ht="16.5">
      <c r="B54" s="220" t="s">
        <v>279</v>
      </c>
      <c r="C54" s="223"/>
      <c r="D54" s="224"/>
      <c r="E54" s="224"/>
      <c r="F54" s="223"/>
      <c r="G54" s="223"/>
      <c r="H54" s="223"/>
      <c r="I54" s="222">
        <f t="shared" si="1"/>
        <v>0</v>
      </c>
    </row>
    <row r="55" spans="2:9" ht="16.5">
      <c r="B55" s="220" t="s">
        <v>275</v>
      </c>
      <c r="C55" s="223">
        <f aca="true" t="shared" si="2" ref="C55:H55">COUNTIF($C11:$C24,C43)</f>
        <v>0</v>
      </c>
      <c r="D55" s="223">
        <f t="shared" si="2"/>
        <v>0</v>
      </c>
      <c r="E55" s="223">
        <f t="shared" si="2"/>
        <v>0</v>
      </c>
      <c r="F55" s="223">
        <f t="shared" si="2"/>
        <v>4</v>
      </c>
      <c r="G55" s="223">
        <f t="shared" si="2"/>
        <v>0</v>
      </c>
      <c r="H55" s="223">
        <f t="shared" si="2"/>
        <v>0</v>
      </c>
      <c r="I55" s="222">
        <f t="shared" si="1"/>
        <v>4</v>
      </c>
    </row>
    <row r="56" spans="2:9" ht="16.5">
      <c r="B56" s="220" t="s">
        <v>276</v>
      </c>
      <c r="C56" s="223">
        <f aca="true" t="shared" si="3" ref="C56:H56">COUNTIF($D11:$D24,C43)</f>
        <v>0</v>
      </c>
      <c r="D56" s="223">
        <f t="shared" si="3"/>
        <v>0</v>
      </c>
      <c r="E56" s="223">
        <f t="shared" si="3"/>
        <v>0</v>
      </c>
      <c r="F56" s="223">
        <f t="shared" si="3"/>
        <v>1</v>
      </c>
      <c r="G56" s="223">
        <f t="shared" si="3"/>
        <v>0</v>
      </c>
      <c r="H56" s="223">
        <f t="shared" si="3"/>
        <v>0</v>
      </c>
      <c r="I56" s="222">
        <f t="shared" si="1"/>
        <v>1</v>
      </c>
    </row>
    <row r="57" spans="2:9" ht="16.5">
      <c r="B57" s="220" t="s">
        <v>277</v>
      </c>
      <c r="C57" s="223"/>
      <c r="D57" s="224"/>
      <c r="E57" s="224"/>
      <c r="F57" s="223">
        <v>2</v>
      </c>
      <c r="G57" s="223"/>
      <c r="H57" s="223"/>
      <c r="I57" s="222">
        <f t="shared" si="1"/>
        <v>2</v>
      </c>
    </row>
    <row r="58" spans="2:9" ht="16.5">
      <c r="B58" s="219"/>
      <c r="C58" s="223"/>
      <c r="D58" s="224"/>
      <c r="E58" s="224"/>
      <c r="F58" s="223"/>
      <c r="G58" s="223"/>
      <c r="H58" s="223"/>
      <c r="I58" s="222">
        <f t="shared" si="1"/>
        <v>0</v>
      </c>
    </row>
    <row r="59" spans="2:9" ht="16.5">
      <c r="B59" s="219" t="s">
        <v>280</v>
      </c>
      <c r="C59" s="223"/>
      <c r="D59" s="224"/>
      <c r="E59" s="224"/>
      <c r="F59" s="223"/>
      <c r="G59" s="223"/>
      <c r="H59" s="223"/>
      <c r="I59" s="222">
        <f t="shared" si="1"/>
        <v>0</v>
      </c>
    </row>
    <row r="60" spans="2:9" ht="16.5">
      <c r="B60" s="225" t="s">
        <v>275</v>
      </c>
      <c r="C60" s="223">
        <f aca="true" t="shared" si="4" ref="C60:H60">COUNTIF($C25:$C27,C43)</f>
        <v>0</v>
      </c>
      <c r="D60" s="223">
        <f t="shared" si="4"/>
        <v>0</v>
      </c>
      <c r="E60" s="223">
        <f t="shared" si="4"/>
        <v>0</v>
      </c>
      <c r="F60" s="223">
        <f t="shared" si="4"/>
        <v>0</v>
      </c>
      <c r="G60" s="223">
        <f t="shared" si="4"/>
        <v>0</v>
      </c>
      <c r="H60" s="223">
        <f t="shared" si="4"/>
        <v>0</v>
      </c>
      <c r="I60" s="222">
        <f t="shared" si="1"/>
        <v>0</v>
      </c>
    </row>
    <row r="61" spans="2:9" ht="16.5">
      <c r="B61" s="225" t="s">
        <v>276</v>
      </c>
      <c r="C61" s="223">
        <f aca="true" t="shared" si="5" ref="C61:H61">COUNTIF($D25:$D27,C43)</f>
        <v>0</v>
      </c>
      <c r="D61" s="223">
        <f t="shared" si="5"/>
        <v>0</v>
      </c>
      <c r="E61" s="223">
        <f t="shared" si="5"/>
        <v>0</v>
      </c>
      <c r="F61" s="223">
        <f t="shared" si="5"/>
        <v>2</v>
      </c>
      <c r="G61" s="223">
        <f t="shared" si="5"/>
        <v>0</v>
      </c>
      <c r="H61" s="223">
        <f t="shared" si="5"/>
        <v>0</v>
      </c>
      <c r="I61" s="222">
        <f t="shared" si="1"/>
        <v>2</v>
      </c>
    </row>
    <row r="62" spans="2:9" ht="16.5">
      <c r="B62" s="225" t="s">
        <v>277</v>
      </c>
      <c r="C62" s="223"/>
      <c r="D62" s="224"/>
      <c r="E62" s="224"/>
      <c r="F62" s="223"/>
      <c r="G62" s="223"/>
      <c r="H62" s="223">
        <v>1</v>
      </c>
      <c r="I62" s="222">
        <f t="shared" si="1"/>
        <v>1</v>
      </c>
    </row>
    <row r="63" spans="2:9" ht="16.5">
      <c r="B63" s="219"/>
      <c r="C63" s="223"/>
      <c r="D63" s="224"/>
      <c r="E63" s="224"/>
      <c r="F63" s="223"/>
      <c r="G63" s="223"/>
      <c r="H63" s="223"/>
      <c r="I63" s="222">
        <f t="shared" si="1"/>
        <v>0</v>
      </c>
    </row>
    <row r="64" spans="2:9" ht="16.5">
      <c r="B64" s="219" t="s">
        <v>281</v>
      </c>
      <c r="C64" s="223"/>
      <c r="D64" s="224"/>
      <c r="E64" s="224"/>
      <c r="F64" s="223"/>
      <c r="G64" s="223"/>
      <c r="H64" s="223">
        <v>1</v>
      </c>
      <c r="I64" s="222">
        <f t="shared" si="1"/>
        <v>1</v>
      </c>
    </row>
    <row r="65" spans="2:9" ht="16.5">
      <c r="B65" s="219" t="s">
        <v>282</v>
      </c>
      <c r="C65" s="223"/>
      <c r="D65" s="224"/>
      <c r="E65" s="224"/>
      <c r="F65" s="223"/>
      <c r="G65" s="223"/>
      <c r="H65" s="223"/>
      <c r="I65" s="222">
        <f t="shared" si="1"/>
        <v>0</v>
      </c>
    </row>
    <row r="66" spans="2:9" ht="16.5">
      <c r="B66" s="225" t="s">
        <v>275</v>
      </c>
      <c r="C66" s="223" t="e">
        <f aca="true" t="shared" si="6" ref="C66:H66">C45+C50+C55+C60</f>
        <v>#REF!</v>
      </c>
      <c r="D66" s="223" t="e">
        <f t="shared" si="6"/>
        <v>#REF!</v>
      </c>
      <c r="E66" s="223" t="e">
        <f t="shared" si="6"/>
        <v>#REF!</v>
      </c>
      <c r="F66" s="223" t="e">
        <f t="shared" si="6"/>
        <v>#REF!</v>
      </c>
      <c r="G66" s="223" t="e">
        <f t="shared" si="6"/>
        <v>#REF!</v>
      </c>
      <c r="H66" s="223" t="e">
        <f t="shared" si="6"/>
        <v>#REF!</v>
      </c>
      <c r="I66" s="222" t="e">
        <f t="shared" si="1"/>
        <v>#REF!</v>
      </c>
    </row>
    <row r="67" spans="2:9" ht="16.5">
      <c r="B67" s="225" t="s">
        <v>276</v>
      </c>
      <c r="C67" s="223" t="e">
        <f>C46+C51+C56+C61</f>
        <v>#REF!</v>
      </c>
      <c r="D67" s="223" t="e">
        <f>D46+D51+D56+D61</f>
        <v>#REF!</v>
      </c>
      <c r="E67" s="223" t="e">
        <f>E46+E51+E56+E61</f>
        <v>#REF!</v>
      </c>
      <c r="F67" s="223" t="e">
        <f>F46+F51+F56+F61</f>
        <v>#REF!</v>
      </c>
      <c r="G67" s="223" t="e">
        <f>G46+G51+G56+G61</f>
        <v>#REF!</v>
      </c>
      <c r="H67" s="223" t="e">
        <f>H46+H51+H56+H61+H64</f>
        <v>#REF!</v>
      </c>
      <c r="I67" s="218"/>
    </row>
    <row r="68" spans="2:9" ht="16.5">
      <c r="B68" s="225" t="s">
        <v>277</v>
      </c>
      <c r="C68" s="223"/>
      <c r="D68" s="224"/>
      <c r="E68" s="224"/>
      <c r="F68" s="223"/>
      <c r="G68" s="223"/>
      <c r="H68" s="223">
        <v>1</v>
      </c>
      <c r="I68" s="218"/>
    </row>
  </sheetData>
  <sheetProtection/>
  <mergeCells count="22">
    <mergeCell ref="C2:D3"/>
    <mergeCell ref="K4:K7"/>
    <mergeCell ref="F2:F7"/>
    <mergeCell ref="D4:D7"/>
    <mergeCell ref="I4:I7"/>
    <mergeCell ref="A31:M31"/>
    <mergeCell ref="L4:L7"/>
    <mergeCell ref="I3:L3"/>
    <mergeCell ref="C4:C7"/>
    <mergeCell ref="J4:J7"/>
    <mergeCell ref="E2:E7"/>
    <mergeCell ref="A2:A7"/>
    <mergeCell ref="B2:B7"/>
    <mergeCell ref="A32:M32"/>
    <mergeCell ref="A30:M30"/>
    <mergeCell ref="U2:U7"/>
    <mergeCell ref="A29:M29"/>
    <mergeCell ref="A1:M1"/>
    <mergeCell ref="G2:G7"/>
    <mergeCell ref="H2:M2"/>
    <mergeCell ref="M3:M7"/>
    <mergeCell ref="H3:H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view="pageBreakPreview" zoomScale="80" zoomScaleNormal="86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29" sqref="A29:M29"/>
    </sheetView>
  </sheetViews>
  <sheetFormatPr defaultColWidth="9.00390625" defaultRowHeight="12.75"/>
  <cols>
    <col min="1" max="1" width="11.00390625" style="190" customWidth="1"/>
    <col min="2" max="2" width="56.125" style="33" customWidth="1"/>
    <col min="3" max="3" width="7.375" style="193" customWidth="1"/>
    <col min="4" max="4" width="11.00390625" style="195" customWidth="1"/>
    <col min="5" max="6" width="6.625" style="196" customWidth="1"/>
    <col min="7" max="7" width="10.125" style="193" customWidth="1"/>
    <col min="8" max="8" width="9.875" style="193" customWidth="1"/>
    <col min="9" max="9" width="8.75390625" style="33" customWidth="1"/>
    <col min="10" max="10" width="8.125" style="33" customWidth="1"/>
    <col min="11" max="11" width="8.375" style="33" customWidth="1"/>
    <col min="12" max="12" width="7.875" style="33" customWidth="1"/>
    <col min="13" max="13" width="9.125" style="33" customWidth="1"/>
    <col min="14" max="14" width="8.875" style="357" customWidth="1"/>
    <col min="15" max="20" width="0" style="33" hidden="1" customWidth="1"/>
    <col min="21" max="21" width="22.875" style="33" customWidth="1"/>
    <col min="22" max="16384" width="9.125" style="33" customWidth="1"/>
  </cols>
  <sheetData>
    <row r="1" spans="1:14" s="32" customFormat="1" ht="21" thickBot="1">
      <c r="A1" s="1380" t="s">
        <v>302</v>
      </c>
      <c r="B1" s="1381"/>
      <c r="C1" s="1382"/>
      <c r="D1" s="1382"/>
      <c r="E1" s="1381"/>
      <c r="F1" s="1381"/>
      <c r="G1" s="1382"/>
      <c r="H1" s="1381"/>
      <c r="I1" s="1381"/>
      <c r="J1" s="1381"/>
      <c r="K1" s="1381"/>
      <c r="L1" s="1381"/>
      <c r="M1" s="1381"/>
      <c r="N1" s="1395"/>
    </row>
    <row r="2" spans="1:21" s="32" customFormat="1" ht="18.75" customHeight="1" thickBot="1">
      <c r="A2" s="1370" t="s">
        <v>22</v>
      </c>
      <c r="B2" s="1373" t="s">
        <v>30</v>
      </c>
      <c r="C2" s="1376" t="s">
        <v>260</v>
      </c>
      <c r="D2" s="1377"/>
      <c r="E2" s="1359" t="s">
        <v>63</v>
      </c>
      <c r="F2" s="1391" t="s">
        <v>114</v>
      </c>
      <c r="G2" s="1359" t="s">
        <v>64</v>
      </c>
      <c r="H2" s="1383" t="s">
        <v>65</v>
      </c>
      <c r="I2" s="1384"/>
      <c r="J2" s="1384"/>
      <c r="K2" s="1384"/>
      <c r="L2" s="1384"/>
      <c r="M2" s="1384"/>
      <c r="N2" s="1398"/>
      <c r="U2" s="1364" t="s">
        <v>296</v>
      </c>
    </row>
    <row r="3" spans="1:21" s="32" customFormat="1" ht="24.75" customHeight="1" thickBot="1">
      <c r="A3" s="1371"/>
      <c r="B3" s="1374"/>
      <c r="C3" s="1378"/>
      <c r="D3" s="1379"/>
      <c r="E3" s="1360"/>
      <c r="F3" s="1392"/>
      <c r="G3" s="1360"/>
      <c r="H3" s="1388" t="s">
        <v>23</v>
      </c>
      <c r="I3" s="1367" t="s">
        <v>24</v>
      </c>
      <c r="J3" s="1368"/>
      <c r="K3" s="1368"/>
      <c r="L3" s="1369"/>
      <c r="M3" s="1385" t="s">
        <v>66</v>
      </c>
      <c r="N3" s="342"/>
      <c r="U3" s="1364"/>
    </row>
    <row r="4" spans="1:21" s="32" customFormat="1" ht="18" customHeight="1">
      <c r="A4" s="1371"/>
      <c r="B4" s="1374"/>
      <c r="C4" s="1359" t="s">
        <v>25</v>
      </c>
      <c r="D4" s="1359" t="s">
        <v>26</v>
      </c>
      <c r="E4" s="1360"/>
      <c r="F4" s="1392"/>
      <c r="G4" s="1360"/>
      <c r="H4" s="1389"/>
      <c r="I4" s="1362" t="s">
        <v>21</v>
      </c>
      <c r="J4" s="1362" t="s">
        <v>27</v>
      </c>
      <c r="K4" s="1362" t="s">
        <v>28</v>
      </c>
      <c r="L4" s="1362" t="s">
        <v>29</v>
      </c>
      <c r="M4" s="1386"/>
      <c r="N4" s="1396"/>
      <c r="U4" s="1364"/>
    </row>
    <row r="5" spans="1:21" s="32" customFormat="1" ht="16.5" customHeight="1" thickBot="1">
      <c r="A5" s="1371"/>
      <c r="B5" s="1374"/>
      <c r="C5" s="1360"/>
      <c r="D5" s="1360"/>
      <c r="E5" s="1360"/>
      <c r="F5" s="1392"/>
      <c r="G5" s="1360"/>
      <c r="H5" s="1389"/>
      <c r="I5" s="1362"/>
      <c r="J5" s="1362"/>
      <c r="K5" s="1362"/>
      <c r="L5" s="1362"/>
      <c r="M5" s="1386"/>
      <c r="N5" s="344" t="s">
        <v>258</v>
      </c>
      <c r="U5" s="1364"/>
    </row>
    <row r="6" spans="1:21" s="32" customFormat="1" ht="16.5" customHeight="1" thickBot="1">
      <c r="A6" s="1371"/>
      <c r="B6" s="1374"/>
      <c r="C6" s="1360"/>
      <c r="D6" s="1360"/>
      <c r="E6" s="1360"/>
      <c r="F6" s="1392"/>
      <c r="G6" s="1360"/>
      <c r="H6" s="1389"/>
      <c r="I6" s="1362"/>
      <c r="J6" s="1362"/>
      <c r="K6" s="1362"/>
      <c r="L6" s="1362"/>
      <c r="M6" s="1386"/>
      <c r="N6" s="365"/>
      <c r="U6" s="1364"/>
    </row>
    <row r="7" spans="1:21" s="32" customFormat="1" ht="16.5" customHeight="1" thickBot="1">
      <c r="A7" s="1372"/>
      <c r="B7" s="1375"/>
      <c r="C7" s="1361"/>
      <c r="D7" s="1361"/>
      <c r="E7" s="1361"/>
      <c r="F7" s="1393"/>
      <c r="G7" s="1360"/>
      <c r="H7" s="1390"/>
      <c r="I7" s="1363"/>
      <c r="J7" s="1363"/>
      <c r="K7" s="1363"/>
      <c r="L7" s="1363"/>
      <c r="M7" s="1387"/>
      <c r="N7" s="366">
        <v>9</v>
      </c>
      <c r="U7" s="1364"/>
    </row>
    <row r="8" spans="1:21" s="31" customFormat="1" ht="16.5" thickBot="1">
      <c r="A8" s="42" t="s">
        <v>115</v>
      </c>
      <c r="B8" s="43" t="s">
        <v>177</v>
      </c>
      <c r="C8" s="44"/>
      <c r="D8" s="45"/>
      <c r="E8" s="46"/>
      <c r="F8" s="47"/>
      <c r="G8" s="48"/>
      <c r="H8" s="49"/>
      <c r="I8" s="50"/>
      <c r="J8" s="51"/>
      <c r="K8" s="51"/>
      <c r="L8" s="52"/>
      <c r="M8" s="53"/>
      <c r="N8" s="410"/>
      <c r="U8" s="97"/>
    </row>
    <row r="9" spans="1:21" s="31" customFormat="1" ht="15.75">
      <c r="A9" s="42"/>
      <c r="B9" s="56" t="s">
        <v>103</v>
      </c>
      <c r="C9" s="44"/>
      <c r="D9" s="57"/>
      <c r="E9" s="46"/>
      <c r="F9" s="58"/>
      <c r="G9" s="48"/>
      <c r="H9" s="49"/>
      <c r="I9" s="44"/>
      <c r="J9" s="46"/>
      <c r="K9" s="46"/>
      <c r="L9" s="59"/>
      <c r="M9" s="60"/>
      <c r="N9" s="368" t="s">
        <v>208</v>
      </c>
      <c r="U9" s="97"/>
    </row>
    <row r="10" spans="1:21" s="213" customFormat="1" ht="16.5">
      <c r="A10" s="240" t="s">
        <v>156</v>
      </c>
      <c r="B10" s="241" t="s">
        <v>247</v>
      </c>
      <c r="C10" s="242"/>
      <c r="D10" s="243"/>
      <c r="E10" s="243"/>
      <c r="F10" s="244"/>
      <c r="G10" s="244">
        <v>4.5</v>
      </c>
      <c r="H10" s="245">
        <f>G10*30</f>
        <v>135</v>
      </c>
      <c r="I10" s="246"/>
      <c r="J10" s="246"/>
      <c r="K10" s="246"/>
      <c r="L10" s="246"/>
      <c r="M10" s="247"/>
      <c r="N10" s="411"/>
      <c r="U10" s="338"/>
    </row>
    <row r="11" spans="1:21" s="213" customFormat="1" ht="16.5">
      <c r="A11" s="240" t="s">
        <v>249</v>
      </c>
      <c r="B11" s="252" t="s">
        <v>103</v>
      </c>
      <c r="C11" s="242"/>
      <c r="D11" s="243" t="s">
        <v>258</v>
      </c>
      <c r="E11" s="253"/>
      <c r="F11" s="254"/>
      <c r="G11" s="255">
        <v>2</v>
      </c>
      <c r="H11" s="256">
        <f>G11*30</f>
        <v>60</v>
      </c>
      <c r="I11" s="246">
        <v>20</v>
      </c>
      <c r="J11" s="246">
        <v>10</v>
      </c>
      <c r="K11" s="246"/>
      <c r="L11" s="246">
        <v>10</v>
      </c>
      <c r="M11" s="247">
        <v>40</v>
      </c>
      <c r="N11" s="411">
        <v>2</v>
      </c>
      <c r="O11" s="213">
        <v>2</v>
      </c>
      <c r="U11" s="338"/>
    </row>
    <row r="12" spans="1:21" s="32" customFormat="1" ht="15.75" customHeight="1" thickBot="1">
      <c r="A12" s="80"/>
      <c r="B12" s="81" t="s">
        <v>107</v>
      </c>
      <c r="C12" s="82"/>
      <c r="D12" s="66" t="s">
        <v>262</v>
      </c>
      <c r="E12" s="66"/>
      <c r="F12" s="67"/>
      <c r="G12" s="83"/>
      <c r="H12" s="83"/>
      <c r="I12" s="82"/>
      <c r="J12" s="66"/>
      <c r="K12" s="66"/>
      <c r="L12" s="66"/>
      <c r="M12" s="67"/>
      <c r="N12" s="372" t="s">
        <v>108</v>
      </c>
      <c r="U12" s="96"/>
    </row>
    <row r="13" spans="1:21" s="208" customFormat="1" ht="15.75">
      <c r="A13" s="293" t="s">
        <v>127</v>
      </c>
      <c r="B13" s="294" t="s">
        <v>240</v>
      </c>
      <c r="C13" s="295"/>
      <c r="D13" s="295"/>
      <c r="E13" s="296"/>
      <c r="F13" s="296"/>
      <c r="G13" s="295"/>
      <c r="H13" s="295"/>
      <c r="I13" s="295"/>
      <c r="J13" s="295"/>
      <c r="K13" s="295"/>
      <c r="L13" s="295"/>
      <c r="M13" s="297"/>
      <c r="N13" s="412"/>
      <c r="U13" s="363"/>
    </row>
    <row r="14" spans="1:21" s="208" customFormat="1" ht="16.5">
      <c r="A14" s="114" t="s">
        <v>160</v>
      </c>
      <c r="B14" s="118" t="s">
        <v>49</v>
      </c>
      <c r="C14" s="119" t="s">
        <v>258</v>
      </c>
      <c r="D14" s="116"/>
      <c r="E14" s="298"/>
      <c r="F14" s="298"/>
      <c r="G14" s="119">
        <v>2.5</v>
      </c>
      <c r="H14" s="119">
        <f>G14*30</f>
        <v>75</v>
      </c>
      <c r="I14" s="119">
        <v>27</v>
      </c>
      <c r="J14" s="119">
        <v>18</v>
      </c>
      <c r="K14" s="119"/>
      <c r="L14" s="119">
        <v>9</v>
      </c>
      <c r="M14" s="120">
        <f>H14-I14</f>
        <v>48</v>
      </c>
      <c r="N14" s="413">
        <v>3</v>
      </c>
      <c r="O14" s="208">
        <v>2</v>
      </c>
      <c r="P14" s="209" t="s">
        <v>178</v>
      </c>
      <c r="Q14" s="210">
        <f>SUMIF(O$13:O$20,1,G$13:G$20)</f>
        <v>0</v>
      </c>
      <c r="U14" s="363"/>
    </row>
    <row r="15" spans="1:21" s="211" customFormat="1" ht="15.75">
      <c r="A15" s="121" t="s">
        <v>132</v>
      </c>
      <c r="B15" s="118" t="s">
        <v>220</v>
      </c>
      <c r="C15" s="32"/>
      <c r="D15" s="125"/>
      <c r="E15" s="125"/>
      <c r="F15" s="125"/>
      <c r="G15" s="123"/>
      <c r="H15" s="123"/>
      <c r="I15" s="124"/>
      <c r="J15" s="123"/>
      <c r="K15" s="123"/>
      <c r="L15" s="123"/>
      <c r="M15" s="120"/>
      <c r="N15" s="414"/>
      <c r="U15" s="362"/>
    </row>
    <row r="16" spans="1:21" s="211" customFormat="1" ht="15.75">
      <c r="A16" s="69" t="s">
        <v>163</v>
      </c>
      <c r="B16" s="118" t="s">
        <v>49</v>
      </c>
      <c r="C16" s="124"/>
      <c r="D16" s="124" t="s">
        <v>258</v>
      </c>
      <c r="E16" s="102"/>
      <c r="F16" s="102"/>
      <c r="G16" s="299">
        <v>3</v>
      </c>
      <c r="H16" s="64">
        <f>G16*30</f>
        <v>90</v>
      </c>
      <c r="I16" s="124">
        <f>J16+L16</f>
        <v>36</v>
      </c>
      <c r="J16" s="124">
        <v>18</v>
      </c>
      <c r="K16" s="300"/>
      <c r="L16" s="300">
        <v>18</v>
      </c>
      <c r="M16" s="120">
        <f>H16-I16</f>
        <v>54</v>
      </c>
      <c r="N16" s="377">
        <v>4</v>
      </c>
      <c r="O16" s="211">
        <v>2</v>
      </c>
      <c r="U16" s="362"/>
    </row>
    <row r="17" spans="1:21" s="211" customFormat="1" ht="15.75">
      <c r="A17" s="126" t="s">
        <v>136</v>
      </c>
      <c r="B17" s="301" t="s">
        <v>228</v>
      </c>
      <c r="C17" s="96"/>
      <c r="D17" s="62"/>
      <c r="E17" s="62"/>
      <c r="F17" s="62"/>
      <c r="G17" s="123"/>
      <c r="H17" s="123"/>
      <c r="I17" s="124"/>
      <c r="J17" s="123"/>
      <c r="K17" s="123"/>
      <c r="L17" s="123"/>
      <c r="M17" s="119"/>
      <c r="N17" s="377"/>
      <c r="U17" s="362"/>
    </row>
    <row r="18" spans="1:21" s="211" customFormat="1" ht="15.75">
      <c r="A18" s="69" t="s">
        <v>214</v>
      </c>
      <c r="B18" s="118" t="s">
        <v>49</v>
      </c>
      <c r="C18" s="64" t="s">
        <v>258</v>
      </c>
      <c r="D18" s="62"/>
      <c r="E18" s="62"/>
      <c r="F18" s="62"/>
      <c r="G18" s="299">
        <v>3</v>
      </c>
      <c r="H18" s="64">
        <f>G18*30</f>
        <v>90</v>
      </c>
      <c r="I18" s="124">
        <f>J18+L18</f>
        <v>36</v>
      </c>
      <c r="J18" s="64">
        <v>18</v>
      </c>
      <c r="K18" s="64"/>
      <c r="L18" s="64">
        <v>18</v>
      </c>
      <c r="M18" s="120">
        <f>H18-I18</f>
        <v>54</v>
      </c>
      <c r="N18" s="377">
        <v>4</v>
      </c>
      <c r="O18" s="211">
        <v>2</v>
      </c>
      <c r="U18" s="362"/>
    </row>
    <row r="19" spans="1:21" s="211" customFormat="1" ht="15.75">
      <c r="A19" s="307" t="s">
        <v>143</v>
      </c>
      <c r="B19" s="128" t="s">
        <v>181</v>
      </c>
      <c r="C19" s="308"/>
      <c r="D19" s="305"/>
      <c r="E19" s="305"/>
      <c r="F19" s="305"/>
      <c r="G19" s="306"/>
      <c r="H19" s="306"/>
      <c r="I19" s="306"/>
      <c r="J19" s="306"/>
      <c r="K19" s="306"/>
      <c r="L19" s="306"/>
      <c r="M19" s="306"/>
      <c r="N19" s="415"/>
      <c r="U19" s="362"/>
    </row>
    <row r="20" spans="1:21" s="211" customFormat="1" ht="15.75">
      <c r="A20" s="129"/>
      <c r="B20" s="304" t="s">
        <v>49</v>
      </c>
      <c r="C20" s="308" t="s">
        <v>258</v>
      </c>
      <c r="D20" s="305"/>
      <c r="E20" s="305"/>
      <c r="F20" s="305"/>
      <c r="G20" s="306">
        <v>1.5</v>
      </c>
      <c r="H20" s="306">
        <v>45</v>
      </c>
      <c r="I20" s="306">
        <v>18</v>
      </c>
      <c r="J20" s="306">
        <v>9</v>
      </c>
      <c r="K20" s="306">
        <v>9</v>
      </c>
      <c r="L20" s="306"/>
      <c r="M20" s="306">
        <v>27</v>
      </c>
      <c r="N20" s="377">
        <v>2</v>
      </c>
      <c r="O20" s="211">
        <v>2</v>
      </c>
      <c r="U20" s="362"/>
    </row>
    <row r="21" spans="1:21" s="213" customFormat="1" ht="15.75">
      <c r="A21" s="121" t="s">
        <v>152</v>
      </c>
      <c r="B21" s="303" t="s">
        <v>230</v>
      </c>
      <c r="C21" s="64"/>
      <c r="D21" s="86"/>
      <c r="E21" s="94"/>
      <c r="F21" s="94"/>
      <c r="G21" s="175"/>
      <c r="H21" s="119"/>
      <c r="I21" s="86"/>
      <c r="J21" s="124"/>
      <c r="K21" s="124"/>
      <c r="L21" s="124"/>
      <c r="M21" s="276"/>
      <c r="N21" s="369"/>
      <c r="U21" s="338"/>
    </row>
    <row r="22" spans="1:21" s="211" customFormat="1" ht="15.75">
      <c r="A22" s="69" t="s">
        <v>173</v>
      </c>
      <c r="B22" s="118" t="s">
        <v>49</v>
      </c>
      <c r="C22" s="64"/>
      <c r="D22" s="86" t="s">
        <v>258</v>
      </c>
      <c r="E22" s="94"/>
      <c r="F22" s="94"/>
      <c r="G22" s="175">
        <v>2.5</v>
      </c>
      <c r="H22" s="119">
        <f>G22*30</f>
        <v>75</v>
      </c>
      <c r="I22" s="86">
        <f>J22+K22+L22</f>
        <v>27</v>
      </c>
      <c r="J22" s="86">
        <v>18</v>
      </c>
      <c r="K22" s="86"/>
      <c r="L22" s="86">
        <v>9</v>
      </c>
      <c r="M22" s="276">
        <f>H22-I22</f>
        <v>48</v>
      </c>
      <c r="N22" s="377">
        <v>3</v>
      </c>
      <c r="O22" s="211">
        <v>2</v>
      </c>
      <c r="U22" s="362"/>
    </row>
    <row r="23" spans="1:21" s="214" customFormat="1" ht="15.75">
      <c r="A23" s="322" t="s">
        <v>154</v>
      </c>
      <c r="B23" s="128" t="s">
        <v>47</v>
      </c>
      <c r="C23" s="62"/>
      <c r="D23" s="273"/>
      <c r="E23" s="320"/>
      <c r="F23" s="320"/>
      <c r="G23" s="175"/>
      <c r="H23" s="119"/>
      <c r="I23" s="86"/>
      <c r="J23" s="273"/>
      <c r="K23" s="273"/>
      <c r="L23" s="273"/>
      <c r="M23" s="276"/>
      <c r="N23" s="377"/>
      <c r="U23" s="418"/>
    </row>
    <row r="24" spans="1:21" s="211" customFormat="1" ht="15.75">
      <c r="A24" s="84" t="s">
        <v>174</v>
      </c>
      <c r="B24" s="304" t="s">
        <v>49</v>
      </c>
      <c r="C24" s="202"/>
      <c r="D24" s="292" t="s">
        <v>258</v>
      </c>
      <c r="E24" s="166"/>
      <c r="F24" s="166"/>
      <c r="G24" s="323">
        <v>2.5</v>
      </c>
      <c r="H24" s="119">
        <f>G24*30</f>
        <v>75</v>
      </c>
      <c r="I24" s="86">
        <f>J24+K24+L24</f>
        <v>27</v>
      </c>
      <c r="J24" s="292">
        <v>18</v>
      </c>
      <c r="K24" s="292"/>
      <c r="L24" s="292">
        <v>9</v>
      </c>
      <c r="M24" s="276">
        <f>H24-I24</f>
        <v>48</v>
      </c>
      <c r="N24" s="416">
        <v>3</v>
      </c>
      <c r="O24" s="211">
        <v>2</v>
      </c>
      <c r="U24" s="362"/>
    </row>
    <row r="25" spans="1:21" s="31" customFormat="1" ht="15.75">
      <c r="A25" s="141"/>
      <c r="B25" s="188" t="s">
        <v>236</v>
      </c>
      <c r="C25" s="95"/>
      <c r="D25" s="119"/>
      <c r="E25" s="99"/>
      <c r="F25" s="99"/>
      <c r="G25" s="107"/>
      <c r="H25" s="107"/>
      <c r="I25" s="93"/>
      <c r="J25" s="93"/>
      <c r="K25" s="93"/>
      <c r="L25" s="93"/>
      <c r="M25" s="183"/>
      <c r="N25" s="417"/>
      <c r="U25" s="97"/>
    </row>
    <row r="26" spans="1:21" s="31" customFormat="1" ht="15.75">
      <c r="A26" s="141"/>
      <c r="B26" s="118" t="s">
        <v>49</v>
      </c>
      <c r="C26" s="95"/>
      <c r="D26" s="119" t="s">
        <v>258</v>
      </c>
      <c r="E26" s="99"/>
      <c r="F26" s="99"/>
      <c r="G26" s="107">
        <v>2</v>
      </c>
      <c r="H26" s="107">
        <f>G26*30</f>
        <v>60</v>
      </c>
      <c r="I26" s="93">
        <f>J26+L26</f>
        <v>20</v>
      </c>
      <c r="J26" s="93">
        <v>10</v>
      </c>
      <c r="K26" s="93"/>
      <c r="L26" s="93">
        <v>10</v>
      </c>
      <c r="M26" s="183">
        <f>H26-I26</f>
        <v>40</v>
      </c>
      <c r="N26" s="417">
        <v>2</v>
      </c>
      <c r="U26" s="97"/>
    </row>
    <row r="27" spans="1:21" s="40" customFormat="1" ht="15.75" hidden="1">
      <c r="A27" s="114"/>
      <c r="B27" s="184"/>
      <c r="C27" s="116"/>
      <c r="D27" s="116"/>
      <c r="E27" s="116"/>
      <c r="F27" s="116"/>
      <c r="G27" s="176"/>
      <c r="H27" s="116"/>
      <c r="I27" s="116"/>
      <c r="J27" s="116"/>
      <c r="K27" s="116"/>
      <c r="L27" s="116"/>
      <c r="M27" s="117"/>
      <c r="N27" s="413"/>
      <c r="U27" s="419"/>
    </row>
    <row r="28" spans="1:21" s="31" customFormat="1" ht="15.75">
      <c r="A28" s="70"/>
      <c r="B28" s="331" t="s">
        <v>303</v>
      </c>
      <c r="C28" s="332"/>
      <c r="D28" s="333"/>
      <c r="E28" s="334"/>
      <c r="F28" s="334"/>
      <c r="G28" s="176">
        <v>1</v>
      </c>
      <c r="H28" s="335">
        <v>30</v>
      </c>
      <c r="I28" s="336">
        <v>20</v>
      </c>
      <c r="J28" s="336"/>
      <c r="K28" s="334"/>
      <c r="L28" s="334">
        <v>20</v>
      </c>
      <c r="M28" s="337">
        <f>H28-I28</f>
        <v>10</v>
      </c>
      <c r="N28" s="420">
        <v>1</v>
      </c>
      <c r="U28" s="97"/>
    </row>
    <row r="29" spans="1:14" s="31" customFormat="1" ht="15.75">
      <c r="A29" s="1365" t="s">
        <v>297</v>
      </c>
      <c r="B29" s="1366"/>
      <c r="C29" s="1366"/>
      <c r="D29" s="1366"/>
      <c r="E29" s="1366"/>
      <c r="F29" s="1366"/>
      <c r="G29" s="1366"/>
      <c r="H29" s="1366"/>
      <c r="I29" s="1366"/>
      <c r="J29" s="1366"/>
      <c r="K29" s="1366"/>
      <c r="L29" s="1366"/>
      <c r="M29" s="1366"/>
      <c r="N29" s="421">
        <f>SUM(N8:N28)</f>
        <v>24</v>
      </c>
    </row>
    <row r="30" spans="1:14" s="32" customFormat="1" ht="16.5" thickBot="1">
      <c r="A30" s="1365" t="s">
        <v>31</v>
      </c>
      <c r="B30" s="1366"/>
      <c r="C30" s="1366"/>
      <c r="D30" s="1366"/>
      <c r="E30" s="1366"/>
      <c r="F30" s="1366"/>
      <c r="G30" s="1366"/>
      <c r="H30" s="1366"/>
      <c r="I30" s="1366"/>
      <c r="J30" s="1366"/>
      <c r="K30" s="1366"/>
      <c r="L30" s="1366"/>
      <c r="M30" s="1366"/>
      <c r="N30" s="356">
        <v>3</v>
      </c>
    </row>
    <row r="31" spans="1:14" s="32" customFormat="1" ht="16.5" thickBot="1">
      <c r="A31" s="1365" t="s">
        <v>46</v>
      </c>
      <c r="B31" s="1366"/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356">
        <v>5</v>
      </c>
    </row>
    <row r="32" spans="2:7" ht="15.75">
      <c r="B32" s="191"/>
      <c r="C32" s="191"/>
      <c r="D32" s="192"/>
      <c r="E32" s="191"/>
      <c r="F32" s="191"/>
      <c r="G32" s="192"/>
    </row>
    <row r="33" spans="2:7" ht="15.75">
      <c r="B33" s="191"/>
      <c r="C33" s="191"/>
      <c r="D33" s="191"/>
      <c r="E33" s="191"/>
      <c r="F33" s="191"/>
      <c r="G33" s="192"/>
    </row>
    <row r="34" spans="2:7" ht="15.75">
      <c r="B34" s="191"/>
      <c r="C34" s="191"/>
      <c r="D34" s="191"/>
      <c r="E34" s="191"/>
      <c r="F34" s="191"/>
      <c r="G34" s="192"/>
    </row>
    <row r="35" spans="2:7" ht="15.75">
      <c r="B35" s="191"/>
      <c r="C35" s="191"/>
      <c r="D35" s="192"/>
      <c r="E35" s="191"/>
      <c r="F35" s="191"/>
      <c r="G35" s="192"/>
    </row>
    <row r="36" spans="2:7" ht="15.75">
      <c r="B36" s="191"/>
      <c r="C36" s="191"/>
      <c r="D36" s="191"/>
      <c r="E36" s="191"/>
      <c r="F36" s="191"/>
      <c r="G36" s="194"/>
    </row>
    <row r="37" spans="2:7" ht="15.75">
      <c r="B37" s="191"/>
      <c r="C37" s="191"/>
      <c r="D37" s="191"/>
      <c r="E37" s="191"/>
      <c r="F37" s="191"/>
      <c r="G37" s="194"/>
    </row>
    <row r="38" spans="2:7" ht="15.75">
      <c r="B38" s="191"/>
      <c r="C38" s="191"/>
      <c r="D38" s="194"/>
      <c r="E38" s="191"/>
      <c r="F38" s="191"/>
      <c r="G38" s="194"/>
    </row>
    <row r="39" spans="2:7" ht="15.75">
      <c r="B39" s="191"/>
      <c r="C39" s="192"/>
      <c r="D39" s="191"/>
      <c r="E39" s="191"/>
      <c r="F39" s="191"/>
      <c r="G39" s="194"/>
    </row>
    <row r="40" spans="2:7" ht="15.75">
      <c r="B40" s="191"/>
      <c r="C40" s="191"/>
      <c r="D40" s="191"/>
      <c r="E40" s="191"/>
      <c r="F40" s="191"/>
      <c r="G40" s="192"/>
    </row>
    <row r="41" spans="2:7" ht="15.75">
      <c r="B41" s="191"/>
      <c r="C41" s="191"/>
      <c r="D41" s="194"/>
      <c r="E41" s="191"/>
      <c r="F41" s="191"/>
      <c r="G41" s="194"/>
    </row>
    <row r="42" spans="2:9" ht="16.5">
      <c r="B42" s="218"/>
      <c r="C42" s="219" t="e">
        <f>#REF!</f>
        <v>#REF!</v>
      </c>
      <c r="D42" s="219" t="e">
        <f>#REF!</f>
        <v>#REF!</v>
      </c>
      <c r="E42" s="219" t="e">
        <f>#REF!</f>
        <v>#REF!</v>
      </c>
      <c r="F42" s="219" t="e">
        <f>#REF!</f>
        <v>#REF!</v>
      </c>
      <c r="G42" s="219" t="str">
        <f>N5</f>
        <v>4а</v>
      </c>
      <c r="H42" s="219" t="e">
        <f>#REF!</f>
        <v>#REF!</v>
      </c>
      <c r="I42" s="218"/>
    </row>
    <row r="43" spans="2:9" ht="16.5">
      <c r="B43" s="220" t="s">
        <v>274</v>
      </c>
      <c r="C43" s="219"/>
      <c r="D43" s="219"/>
      <c r="E43" s="219"/>
      <c r="F43" s="219"/>
      <c r="G43" s="219"/>
      <c r="H43" s="219"/>
      <c r="I43" s="218"/>
    </row>
    <row r="44" spans="2:9" ht="16.5">
      <c r="B44" s="220" t="s">
        <v>275</v>
      </c>
      <c r="C44" s="221">
        <f aca="true" t="shared" si="0" ref="C44:H44">COUNTIF($C8:$C12,C42)</f>
        <v>0</v>
      </c>
      <c r="D44" s="221">
        <f t="shared" si="0"/>
        <v>0</v>
      </c>
      <c r="E44" s="221">
        <f t="shared" si="0"/>
        <v>0</v>
      </c>
      <c r="F44" s="221">
        <f t="shared" si="0"/>
        <v>0</v>
      </c>
      <c r="G44" s="221">
        <f t="shared" si="0"/>
        <v>0</v>
      </c>
      <c r="H44" s="221">
        <f t="shared" si="0"/>
        <v>0</v>
      </c>
      <c r="I44" s="222">
        <f aca="true" t="shared" si="1" ref="I44:I65">SUM(C44:H44)</f>
        <v>0</v>
      </c>
    </row>
    <row r="45" spans="2:9" ht="16.5">
      <c r="B45" s="220" t="s">
        <v>276</v>
      </c>
      <c r="C45" s="219">
        <f>COUNTIF($D8:$D12,C42)</f>
        <v>0</v>
      </c>
      <c r="D45" s="219">
        <f>COUNTIF($D8:$D12,D42)</f>
        <v>0</v>
      </c>
      <c r="E45" s="219">
        <f>COUNTIF($D8:$D12,E42)+1</f>
        <v>1</v>
      </c>
      <c r="F45" s="219">
        <f>COUNTIF($D8:$D12,F42)</f>
        <v>0</v>
      </c>
      <c r="G45" s="219">
        <f>COUNTIF($D8:$D12,G42)</f>
        <v>1</v>
      </c>
      <c r="H45" s="219">
        <f>COUNTIF($D8:$D12,H42)</f>
        <v>0</v>
      </c>
      <c r="I45" s="222">
        <f t="shared" si="1"/>
        <v>2</v>
      </c>
    </row>
    <row r="46" spans="2:9" ht="16.5">
      <c r="B46" s="220" t="s">
        <v>277</v>
      </c>
      <c r="C46" s="219"/>
      <c r="D46" s="219"/>
      <c r="E46" s="219"/>
      <c r="F46" s="219"/>
      <c r="G46" s="219"/>
      <c r="H46" s="219"/>
      <c r="I46" s="222">
        <f t="shared" si="1"/>
        <v>0</v>
      </c>
    </row>
    <row r="47" spans="2:9" ht="16.5">
      <c r="B47" s="220"/>
      <c r="C47" s="219"/>
      <c r="D47" s="219"/>
      <c r="E47" s="219"/>
      <c r="F47" s="219"/>
      <c r="G47" s="219"/>
      <c r="H47" s="219"/>
      <c r="I47" s="222">
        <f t="shared" si="1"/>
        <v>0</v>
      </c>
    </row>
    <row r="48" spans="2:9" ht="16.5">
      <c r="B48" s="220" t="s">
        <v>278</v>
      </c>
      <c r="C48" s="223"/>
      <c r="D48" s="224"/>
      <c r="E48" s="224"/>
      <c r="F48" s="223"/>
      <c r="G48" s="223"/>
      <c r="H48" s="223"/>
      <c r="I48" s="222">
        <f t="shared" si="1"/>
        <v>0</v>
      </c>
    </row>
    <row r="49" spans="2:9" ht="16.5">
      <c r="B49" s="220" t="s">
        <v>275</v>
      </c>
      <c r="C49" s="223" t="e">
        <f>COUNTIF(#REF!,C42)</f>
        <v>#REF!</v>
      </c>
      <c r="D49" s="223" t="e">
        <f>COUNTIF(#REF!,D42)</f>
        <v>#REF!</v>
      </c>
      <c r="E49" s="223" t="e">
        <f>COUNTIF(#REF!,E42)</f>
        <v>#REF!</v>
      </c>
      <c r="F49" s="223" t="e">
        <f>COUNTIF(#REF!,F42)</f>
        <v>#REF!</v>
      </c>
      <c r="G49" s="223" t="e">
        <f>COUNTIF(#REF!,G42)</f>
        <v>#REF!</v>
      </c>
      <c r="H49" s="223" t="e">
        <f>COUNTIF(#REF!,H42)</f>
        <v>#REF!</v>
      </c>
      <c r="I49" s="222" t="e">
        <f t="shared" si="1"/>
        <v>#REF!</v>
      </c>
    </row>
    <row r="50" spans="2:9" ht="16.5">
      <c r="B50" s="220" t="s">
        <v>276</v>
      </c>
      <c r="C50" s="223" t="e">
        <f>COUNTIF(#REF!,C42)</f>
        <v>#REF!</v>
      </c>
      <c r="D50" s="223" t="e">
        <f>COUNTIF(#REF!,D42)</f>
        <v>#REF!</v>
      </c>
      <c r="E50" s="223" t="e">
        <f>COUNTIF(#REF!,E42)</f>
        <v>#REF!</v>
      </c>
      <c r="F50" s="223" t="e">
        <f>COUNTIF(#REF!,F42)</f>
        <v>#REF!</v>
      </c>
      <c r="G50" s="223" t="e">
        <f>COUNTIF(#REF!,G42)</f>
        <v>#REF!</v>
      </c>
      <c r="H50" s="223" t="e">
        <f>COUNTIF(#REF!,H42)</f>
        <v>#REF!</v>
      </c>
      <c r="I50" s="222" t="e">
        <f t="shared" si="1"/>
        <v>#REF!</v>
      </c>
    </row>
    <row r="51" spans="2:9" ht="16.5">
      <c r="B51" s="220" t="s">
        <v>277</v>
      </c>
      <c r="C51" s="223"/>
      <c r="D51" s="224"/>
      <c r="E51" s="224"/>
      <c r="F51" s="223"/>
      <c r="G51" s="223"/>
      <c r="H51" s="223"/>
      <c r="I51" s="222">
        <f t="shared" si="1"/>
        <v>0</v>
      </c>
    </row>
    <row r="52" spans="2:9" ht="16.5">
      <c r="B52" s="220"/>
      <c r="C52" s="223"/>
      <c r="D52" s="224"/>
      <c r="E52" s="224"/>
      <c r="F52" s="223"/>
      <c r="G52" s="223"/>
      <c r="H52" s="223"/>
      <c r="I52" s="222">
        <f t="shared" si="1"/>
        <v>0</v>
      </c>
    </row>
    <row r="53" spans="2:9" ht="16.5">
      <c r="B53" s="220" t="s">
        <v>279</v>
      </c>
      <c r="C53" s="223"/>
      <c r="D53" s="224"/>
      <c r="E53" s="224"/>
      <c r="F53" s="223"/>
      <c r="G53" s="223"/>
      <c r="H53" s="223"/>
      <c r="I53" s="222">
        <f t="shared" si="1"/>
        <v>0</v>
      </c>
    </row>
    <row r="54" spans="2:9" ht="16.5">
      <c r="B54" s="220" t="s">
        <v>275</v>
      </c>
      <c r="C54" s="223">
        <f aca="true" t="shared" si="2" ref="C54:H54">COUNTIF($C13:$C20,C42)</f>
        <v>0</v>
      </c>
      <c r="D54" s="223">
        <f t="shared" si="2"/>
        <v>0</v>
      </c>
      <c r="E54" s="223">
        <f t="shared" si="2"/>
        <v>0</v>
      </c>
      <c r="F54" s="223">
        <f t="shared" si="2"/>
        <v>0</v>
      </c>
      <c r="G54" s="223">
        <f t="shared" si="2"/>
        <v>3</v>
      </c>
      <c r="H54" s="223">
        <f t="shared" si="2"/>
        <v>0</v>
      </c>
      <c r="I54" s="222">
        <f t="shared" si="1"/>
        <v>3</v>
      </c>
    </row>
    <row r="55" spans="2:9" ht="16.5">
      <c r="B55" s="220" t="s">
        <v>276</v>
      </c>
      <c r="C55" s="223">
        <f aca="true" t="shared" si="3" ref="C55:H55">COUNTIF($D13:$D20,C42)</f>
        <v>0</v>
      </c>
      <c r="D55" s="223">
        <f t="shared" si="3"/>
        <v>0</v>
      </c>
      <c r="E55" s="223">
        <f t="shared" si="3"/>
        <v>0</v>
      </c>
      <c r="F55" s="223">
        <f t="shared" si="3"/>
        <v>0</v>
      </c>
      <c r="G55" s="223">
        <f t="shared" si="3"/>
        <v>1</v>
      </c>
      <c r="H55" s="223">
        <f t="shared" si="3"/>
        <v>0</v>
      </c>
      <c r="I55" s="222">
        <f t="shared" si="1"/>
        <v>1</v>
      </c>
    </row>
    <row r="56" spans="2:9" ht="16.5">
      <c r="B56" s="220" t="s">
        <v>277</v>
      </c>
      <c r="C56" s="223"/>
      <c r="D56" s="224"/>
      <c r="E56" s="224"/>
      <c r="F56" s="223">
        <v>2</v>
      </c>
      <c r="G56" s="223"/>
      <c r="H56" s="223"/>
      <c r="I56" s="222">
        <f t="shared" si="1"/>
        <v>2</v>
      </c>
    </row>
    <row r="57" spans="2:9" ht="16.5">
      <c r="B57" s="219"/>
      <c r="C57" s="223"/>
      <c r="D57" s="224"/>
      <c r="E57" s="224"/>
      <c r="F57" s="223"/>
      <c r="G57" s="223"/>
      <c r="H57" s="223"/>
      <c r="I57" s="222">
        <f t="shared" si="1"/>
        <v>0</v>
      </c>
    </row>
    <row r="58" spans="2:9" ht="16.5">
      <c r="B58" s="219" t="s">
        <v>280</v>
      </c>
      <c r="C58" s="223"/>
      <c r="D58" s="224"/>
      <c r="E58" s="224"/>
      <c r="F58" s="223"/>
      <c r="G58" s="223"/>
      <c r="H58" s="223"/>
      <c r="I58" s="222">
        <f t="shared" si="1"/>
        <v>0</v>
      </c>
    </row>
    <row r="59" spans="2:9" ht="16.5">
      <c r="B59" s="225" t="s">
        <v>275</v>
      </c>
      <c r="C59" s="223">
        <f aca="true" t="shared" si="4" ref="C59:H59">COUNTIF($C21:$C24,C42)</f>
        <v>0</v>
      </c>
      <c r="D59" s="223">
        <f t="shared" si="4"/>
        <v>0</v>
      </c>
      <c r="E59" s="223">
        <f t="shared" si="4"/>
        <v>0</v>
      </c>
      <c r="F59" s="223">
        <f t="shared" si="4"/>
        <v>0</v>
      </c>
      <c r="G59" s="223">
        <f t="shared" si="4"/>
        <v>0</v>
      </c>
      <c r="H59" s="223">
        <f t="shared" si="4"/>
        <v>0</v>
      </c>
      <c r="I59" s="222">
        <f t="shared" si="1"/>
        <v>0</v>
      </c>
    </row>
    <row r="60" spans="2:9" ht="16.5">
      <c r="B60" s="225" t="s">
        <v>276</v>
      </c>
      <c r="C60" s="223">
        <f aca="true" t="shared" si="5" ref="C60:H60">COUNTIF($D21:$D24,C42)</f>
        <v>0</v>
      </c>
      <c r="D60" s="223">
        <f t="shared" si="5"/>
        <v>0</v>
      </c>
      <c r="E60" s="223">
        <f t="shared" si="5"/>
        <v>0</v>
      </c>
      <c r="F60" s="223">
        <f t="shared" si="5"/>
        <v>0</v>
      </c>
      <c r="G60" s="223">
        <f t="shared" si="5"/>
        <v>2</v>
      </c>
      <c r="H60" s="223">
        <f t="shared" si="5"/>
        <v>0</v>
      </c>
      <c r="I60" s="222">
        <f t="shared" si="1"/>
        <v>2</v>
      </c>
    </row>
    <row r="61" spans="2:9" ht="16.5">
      <c r="B61" s="225" t="s">
        <v>277</v>
      </c>
      <c r="C61" s="223"/>
      <c r="D61" s="224"/>
      <c r="E61" s="224"/>
      <c r="F61" s="223"/>
      <c r="G61" s="223"/>
      <c r="H61" s="223">
        <v>1</v>
      </c>
      <c r="I61" s="222">
        <f t="shared" si="1"/>
        <v>1</v>
      </c>
    </row>
    <row r="62" spans="2:9" ht="16.5">
      <c r="B62" s="219"/>
      <c r="C62" s="223"/>
      <c r="D62" s="224"/>
      <c r="E62" s="224"/>
      <c r="F62" s="223"/>
      <c r="G62" s="223"/>
      <c r="H62" s="223"/>
      <c r="I62" s="222">
        <f t="shared" si="1"/>
        <v>0</v>
      </c>
    </row>
    <row r="63" spans="2:9" ht="16.5">
      <c r="B63" s="219" t="s">
        <v>281</v>
      </c>
      <c r="C63" s="223"/>
      <c r="D63" s="224"/>
      <c r="E63" s="224"/>
      <c r="F63" s="223"/>
      <c r="G63" s="223"/>
      <c r="H63" s="223">
        <v>1</v>
      </c>
      <c r="I63" s="222">
        <f t="shared" si="1"/>
        <v>1</v>
      </c>
    </row>
    <row r="64" spans="2:9" ht="16.5">
      <c r="B64" s="219" t="s">
        <v>282</v>
      </c>
      <c r="C64" s="223"/>
      <c r="D64" s="224"/>
      <c r="E64" s="224"/>
      <c r="F64" s="223"/>
      <c r="G64" s="223"/>
      <c r="H64" s="223"/>
      <c r="I64" s="222">
        <f t="shared" si="1"/>
        <v>0</v>
      </c>
    </row>
    <row r="65" spans="2:9" ht="16.5">
      <c r="B65" s="225" t="s">
        <v>275</v>
      </c>
      <c r="C65" s="223" t="e">
        <f aca="true" t="shared" si="6" ref="C65:H65">C44+C49+C54+C59</f>
        <v>#REF!</v>
      </c>
      <c r="D65" s="223" t="e">
        <f t="shared" si="6"/>
        <v>#REF!</v>
      </c>
      <c r="E65" s="223" t="e">
        <f t="shared" si="6"/>
        <v>#REF!</v>
      </c>
      <c r="F65" s="223" t="e">
        <f t="shared" si="6"/>
        <v>#REF!</v>
      </c>
      <c r="G65" s="223" t="e">
        <f t="shared" si="6"/>
        <v>#REF!</v>
      </c>
      <c r="H65" s="223" t="e">
        <f t="shared" si="6"/>
        <v>#REF!</v>
      </c>
      <c r="I65" s="222" t="e">
        <f t="shared" si="1"/>
        <v>#REF!</v>
      </c>
    </row>
    <row r="66" spans="2:9" ht="16.5">
      <c r="B66" s="225" t="s">
        <v>276</v>
      </c>
      <c r="C66" s="223" t="e">
        <f>C45+C50+C55+C60</f>
        <v>#REF!</v>
      </c>
      <c r="D66" s="223" t="e">
        <f>D45+D50+D55+D60</f>
        <v>#REF!</v>
      </c>
      <c r="E66" s="223" t="e">
        <f>E45+E50+E55+E60</f>
        <v>#REF!</v>
      </c>
      <c r="F66" s="223" t="e">
        <f>F45+F50+F55+F60</f>
        <v>#REF!</v>
      </c>
      <c r="G66" s="223" t="e">
        <f>G45+G50+G55+G60</f>
        <v>#REF!</v>
      </c>
      <c r="H66" s="223" t="e">
        <f>H45+H50+H55+H60+H63</f>
        <v>#REF!</v>
      </c>
      <c r="I66" s="218"/>
    </row>
    <row r="67" spans="2:9" ht="16.5">
      <c r="B67" s="225" t="s">
        <v>277</v>
      </c>
      <c r="C67" s="223"/>
      <c r="D67" s="224"/>
      <c r="E67" s="224"/>
      <c r="F67" s="223"/>
      <c r="G67" s="223"/>
      <c r="H67" s="223">
        <v>1</v>
      </c>
      <c r="I67" s="218"/>
    </row>
  </sheetData>
  <sheetProtection/>
  <mergeCells count="21">
    <mergeCell ref="A30:M30"/>
    <mergeCell ref="A1:M1"/>
    <mergeCell ref="G2:G7"/>
    <mergeCell ref="H2:M2"/>
    <mergeCell ref="M3:M7"/>
    <mergeCell ref="D4:D7"/>
    <mergeCell ref="U2:U7"/>
    <mergeCell ref="A29:M29"/>
    <mergeCell ref="I4:I7"/>
    <mergeCell ref="J4:J7"/>
    <mergeCell ref="E2:E7"/>
    <mergeCell ref="A31:M31"/>
    <mergeCell ref="L4:L7"/>
    <mergeCell ref="I3:L3"/>
    <mergeCell ref="C4:C7"/>
    <mergeCell ref="A2:A7"/>
    <mergeCell ref="B2:B7"/>
    <mergeCell ref="C2:D3"/>
    <mergeCell ref="H3:H7"/>
    <mergeCell ref="K4:K7"/>
    <mergeCell ref="F2:F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view="pageBreakPreview" zoomScale="80" zoomScaleNormal="86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E9" sqref="E9"/>
    </sheetView>
  </sheetViews>
  <sheetFormatPr defaultColWidth="9.00390625" defaultRowHeight="12.75"/>
  <cols>
    <col min="1" max="1" width="11.00390625" style="190" customWidth="1"/>
    <col min="2" max="2" width="56.125" style="33" customWidth="1"/>
    <col min="3" max="3" width="7.375" style="193" customWidth="1"/>
    <col min="4" max="4" width="11.00390625" style="195" customWidth="1"/>
    <col min="5" max="6" width="6.625" style="196" customWidth="1"/>
    <col min="7" max="7" width="10.125" style="193" hidden="1" customWidth="1"/>
    <col min="8" max="8" width="9.875" style="193" hidden="1" customWidth="1"/>
    <col min="9" max="9" width="8.75390625" style="33" customWidth="1"/>
    <col min="10" max="10" width="8.125" style="33" customWidth="1"/>
    <col min="11" max="11" width="8.375" style="33" customWidth="1"/>
    <col min="12" max="12" width="7.875" style="33" customWidth="1"/>
    <col min="13" max="13" width="0" style="33" hidden="1" customWidth="1"/>
    <col min="14" max="14" width="8.75390625" style="357" customWidth="1"/>
    <col min="15" max="20" width="0" style="33" hidden="1" customWidth="1"/>
    <col min="21" max="21" width="34.125" style="33" customWidth="1"/>
    <col min="22" max="16384" width="9.125" style="33" customWidth="1"/>
  </cols>
  <sheetData>
    <row r="1" spans="1:14" s="32" customFormat="1" ht="21" thickBot="1">
      <c r="A1" s="1380" t="s">
        <v>304</v>
      </c>
      <c r="B1" s="1381"/>
      <c r="C1" s="1382"/>
      <c r="D1" s="1382"/>
      <c r="E1" s="1381"/>
      <c r="F1" s="1381"/>
      <c r="G1" s="1382"/>
      <c r="H1" s="1381"/>
      <c r="I1" s="1381"/>
      <c r="J1" s="1381"/>
      <c r="K1" s="1381"/>
      <c r="L1" s="1381"/>
      <c r="M1" s="1381"/>
      <c r="N1" s="340"/>
    </row>
    <row r="2" spans="1:21" s="32" customFormat="1" ht="18.75" customHeight="1" thickBot="1">
      <c r="A2" s="1370" t="s">
        <v>22</v>
      </c>
      <c r="B2" s="1373" t="s">
        <v>30</v>
      </c>
      <c r="C2" s="1376" t="s">
        <v>260</v>
      </c>
      <c r="D2" s="1377"/>
      <c r="E2" s="1359" t="s">
        <v>63</v>
      </c>
      <c r="F2" s="1391" t="s">
        <v>114</v>
      </c>
      <c r="G2" s="1359" t="s">
        <v>64</v>
      </c>
      <c r="H2" s="1383" t="s">
        <v>65</v>
      </c>
      <c r="I2" s="1384"/>
      <c r="J2" s="1384"/>
      <c r="K2" s="1384"/>
      <c r="L2" s="1384"/>
      <c r="M2" s="1384"/>
      <c r="N2" s="341"/>
      <c r="U2" s="1364" t="s">
        <v>296</v>
      </c>
    </row>
    <row r="3" spans="1:21" s="32" customFormat="1" ht="24.75" customHeight="1" thickBot="1">
      <c r="A3" s="1371"/>
      <c r="B3" s="1374"/>
      <c r="C3" s="1378"/>
      <c r="D3" s="1379"/>
      <c r="E3" s="1360"/>
      <c r="F3" s="1392"/>
      <c r="G3" s="1360"/>
      <c r="H3" s="1388" t="s">
        <v>23</v>
      </c>
      <c r="I3" s="1367" t="s">
        <v>24</v>
      </c>
      <c r="J3" s="1368"/>
      <c r="K3" s="1368"/>
      <c r="L3" s="1369"/>
      <c r="M3" s="1385" t="s">
        <v>66</v>
      </c>
      <c r="N3" s="342"/>
      <c r="U3" s="1364"/>
    </row>
    <row r="4" spans="1:21" s="32" customFormat="1" ht="18" customHeight="1">
      <c r="A4" s="1371"/>
      <c r="B4" s="1374"/>
      <c r="C4" s="1359" t="s">
        <v>25</v>
      </c>
      <c r="D4" s="1359" t="s">
        <v>26</v>
      </c>
      <c r="E4" s="1360"/>
      <c r="F4" s="1392"/>
      <c r="G4" s="1360"/>
      <c r="H4" s="1389"/>
      <c r="I4" s="1362" t="s">
        <v>21</v>
      </c>
      <c r="J4" s="1362" t="s">
        <v>27</v>
      </c>
      <c r="K4" s="1362" t="s">
        <v>28</v>
      </c>
      <c r="L4" s="1362" t="s">
        <v>29</v>
      </c>
      <c r="M4" s="1386"/>
      <c r="N4" s="384"/>
      <c r="U4" s="1364"/>
    </row>
    <row r="5" spans="1:21" s="32" customFormat="1" ht="16.5" customHeight="1" thickBot="1">
      <c r="A5" s="1371"/>
      <c r="B5" s="1374"/>
      <c r="C5" s="1360"/>
      <c r="D5" s="1360"/>
      <c r="E5" s="1360"/>
      <c r="F5" s="1392"/>
      <c r="G5" s="1360"/>
      <c r="H5" s="1389"/>
      <c r="I5" s="1362"/>
      <c r="J5" s="1362"/>
      <c r="K5" s="1362"/>
      <c r="L5" s="1362"/>
      <c r="M5" s="1386"/>
      <c r="N5" s="385" t="s">
        <v>259</v>
      </c>
      <c r="U5" s="1364"/>
    </row>
    <row r="6" spans="1:21" s="32" customFormat="1" ht="16.5" customHeight="1" thickBot="1">
      <c r="A6" s="1371"/>
      <c r="B6" s="1374"/>
      <c r="C6" s="1360"/>
      <c r="D6" s="1360"/>
      <c r="E6" s="1360"/>
      <c r="F6" s="1392"/>
      <c r="G6" s="1360"/>
      <c r="H6" s="1389"/>
      <c r="I6" s="1362"/>
      <c r="J6" s="1362"/>
      <c r="K6" s="1362"/>
      <c r="L6" s="1362"/>
      <c r="M6" s="1386"/>
      <c r="N6" s="428"/>
      <c r="U6" s="1364"/>
    </row>
    <row r="7" spans="1:21" s="32" customFormat="1" ht="16.5" customHeight="1" thickBot="1">
      <c r="A7" s="1372"/>
      <c r="B7" s="1375"/>
      <c r="C7" s="1361"/>
      <c r="D7" s="1361"/>
      <c r="E7" s="1361"/>
      <c r="F7" s="1393"/>
      <c r="G7" s="1360"/>
      <c r="H7" s="1390"/>
      <c r="I7" s="1363"/>
      <c r="J7" s="1363"/>
      <c r="K7" s="1363"/>
      <c r="L7" s="1363"/>
      <c r="M7" s="1387"/>
      <c r="N7" s="442">
        <v>8</v>
      </c>
      <c r="U7" s="1364"/>
    </row>
    <row r="8" spans="1:14" s="97" customFormat="1" ht="15.75">
      <c r="A8" s="69" t="s">
        <v>115</v>
      </c>
      <c r="B8" s="115" t="s">
        <v>177</v>
      </c>
      <c r="C8" s="61"/>
      <c r="D8" s="62"/>
      <c r="E8" s="61"/>
      <c r="F8" s="61"/>
      <c r="G8" s="107"/>
      <c r="H8" s="64"/>
      <c r="I8" s="232"/>
      <c r="J8" s="232"/>
      <c r="K8" s="232"/>
      <c r="L8" s="232"/>
      <c r="M8" s="232"/>
      <c r="N8" s="348"/>
    </row>
    <row r="9" spans="1:17" s="363" customFormat="1" ht="16.5">
      <c r="A9" s="69"/>
      <c r="B9" s="118" t="s">
        <v>103</v>
      </c>
      <c r="C9" s="61"/>
      <c r="D9" s="62" t="s">
        <v>259</v>
      </c>
      <c r="E9" s="61"/>
      <c r="F9" s="61"/>
      <c r="G9" s="107">
        <v>1.5</v>
      </c>
      <c r="H9" s="64">
        <v>45</v>
      </c>
      <c r="I9" s="232">
        <v>16</v>
      </c>
      <c r="J9" s="232"/>
      <c r="K9" s="232"/>
      <c r="L9" s="232">
        <v>16</v>
      </c>
      <c r="M9" s="232">
        <f>H9-I9</f>
        <v>29</v>
      </c>
      <c r="N9" s="348">
        <v>2</v>
      </c>
      <c r="O9" s="363">
        <v>2</v>
      </c>
      <c r="P9" s="424" t="s">
        <v>178</v>
      </c>
      <c r="Q9" s="425">
        <f>SUMIF(O$9:O$9,1,G$9:G$9)</f>
        <v>0</v>
      </c>
    </row>
    <row r="10" spans="1:14" s="362" customFormat="1" ht="15.75">
      <c r="A10" s="121" t="s">
        <v>142</v>
      </c>
      <c r="B10" s="128" t="s">
        <v>221</v>
      </c>
      <c r="C10" s="96"/>
      <c r="D10" s="102"/>
      <c r="E10" s="102"/>
      <c r="F10" s="102"/>
      <c r="G10" s="123"/>
      <c r="H10" s="123"/>
      <c r="I10" s="124"/>
      <c r="J10" s="123"/>
      <c r="K10" s="123"/>
      <c r="L10" s="123"/>
      <c r="M10" s="119"/>
      <c r="N10" s="377"/>
    </row>
    <row r="11" spans="1:15" s="362" customFormat="1" ht="15.75">
      <c r="A11" s="69" t="s">
        <v>195</v>
      </c>
      <c r="B11" s="118" t="s">
        <v>49</v>
      </c>
      <c r="C11" s="124" t="s">
        <v>259</v>
      </c>
      <c r="D11" s="102"/>
      <c r="E11" s="102"/>
      <c r="F11" s="102"/>
      <c r="G11" s="299">
        <v>2</v>
      </c>
      <c r="H11" s="64">
        <f>G11*30</f>
        <v>60</v>
      </c>
      <c r="I11" s="124">
        <f>J11+L11</f>
        <v>24</v>
      </c>
      <c r="J11" s="124">
        <v>16</v>
      </c>
      <c r="K11" s="300"/>
      <c r="L11" s="300">
        <v>8</v>
      </c>
      <c r="M11" s="119">
        <f>H11-I11</f>
        <v>36</v>
      </c>
      <c r="N11" s="377">
        <v>3</v>
      </c>
      <c r="O11" s="362">
        <v>2</v>
      </c>
    </row>
    <row r="12" spans="1:17" s="338" customFormat="1" ht="31.5">
      <c r="A12" s="315" t="s">
        <v>190</v>
      </c>
      <c r="B12" s="128" t="s">
        <v>231</v>
      </c>
      <c r="C12" s="64"/>
      <c r="D12" s="86"/>
      <c r="E12" s="94"/>
      <c r="F12" s="94"/>
      <c r="G12" s="175"/>
      <c r="H12" s="119"/>
      <c r="I12" s="86"/>
      <c r="J12" s="175"/>
      <c r="K12" s="175"/>
      <c r="L12" s="175"/>
      <c r="M12" s="86"/>
      <c r="N12" s="429"/>
      <c r="P12" s="424" t="s">
        <v>179</v>
      </c>
      <c r="Q12" s="426">
        <f>SUMIF(O$12:O$19,2,G$12:G$19)</f>
        <v>8</v>
      </c>
    </row>
    <row r="13" spans="1:22" s="363" customFormat="1" ht="15.75">
      <c r="A13" s="314" t="s">
        <v>191</v>
      </c>
      <c r="B13" s="118" t="s">
        <v>49</v>
      </c>
      <c r="C13" s="64"/>
      <c r="D13" s="86" t="s">
        <v>259</v>
      </c>
      <c r="E13" s="94"/>
      <c r="F13" s="94"/>
      <c r="G13" s="175">
        <v>2</v>
      </c>
      <c r="H13" s="119">
        <f aca="true" t="shared" si="0" ref="H13:H19">G13*30</f>
        <v>60</v>
      </c>
      <c r="I13" s="86">
        <f>J13+K13+L13</f>
        <v>24</v>
      </c>
      <c r="J13" s="86">
        <v>16</v>
      </c>
      <c r="K13" s="86"/>
      <c r="L13" s="86">
        <v>8</v>
      </c>
      <c r="M13" s="86">
        <f>H13-I13</f>
        <v>36</v>
      </c>
      <c r="N13" s="379">
        <v>3</v>
      </c>
      <c r="O13" s="363">
        <v>2</v>
      </c>
      <c r="T13" s="437"/>
      <c r="V13" s="439"/>
    </row>
    <row r="14" spans="1:22" s="338" customFormat="1" ht="15.75">
      <c r="A14" s="121" t="s">
        <v>149</v>
      </c>
      <c r="B14" s="128" t="s">
        <v>239</v>
      </c>
      <c r="C14" s="174"/>
      <c r="D14" s="316"/>
      <c r="E14" s="317"/>
      <c r="F14" s="317"/>
      <c r="G14" s="318"/>
      <c r="H14" s="116"/>
      <c r="I14" s="86"/>
      <c r="J14" s="319"/>
      <c r="K14" s="319"/>
      <c r="L14" s="319"/>
      <c r="M14" s="86"/>
      <c r="N14" s="430"/>
      <c r="T14" s="358"/>
      <c r="V14" s="360"/>
    </row>
    <row r="15" spans="1:22" s="362" customFormat="1" ht="15.75">
      <c r="A15" s="69" t="s">
        <v>172</v>
      </c>
      <c r="B15" s="118" t="s">
        <v>49</v>
      </c>
      <c r="C15" s="119"/>
      <c r="D15" s="319" t="s">
        <v>259</v>
      </c>
      <c r="E15" s="318"/>
      <c r="F15" s="318"/>
      <c r="G15" s="318">
        <v>2</v>
      </c>
      <c r="H15" s="119">
        <f t="shared" si="0"/>
        <v>60</v>
      </c>
      <c r="I15" s="86">
        <f>J15+K15+L15</f>
        <v>24</v>
      </c>
      <c r="J15" s="319">
        <v>16</v>
      </c>
      <c r="K15" s="319"/>
      <c r="L15" s="319">
        <v>8</v>
      </c>
      <c r="M15" s="86">
        <f>H15-I15</f>
        <v>36</v>
      </c>
      <c r="N15" s="413">
        <v>3</v>
      </c>
      <c r="O15" s="362">
        <v>2</v>
      </c>
      <c r="T15" s="438"/>
      <c r="V15" s="440"/>
    </row>
    <row r="16" spans="1:22" s="362" customFormat="1" ht="15.75">
      <c r="A16" s="121" t="s">
        <v>151</v>
      </c>
      <c r="B16" s="128" t="s">
        <v>222</v>
      </c>
      <c r="C16" s="64"/>
      <c r="D16" s="86"/>
      <c r="E16" s="94"/>
      <c r="F16" s="94"/>
      <c r="G16" s="175"/>
      <c r="H16" s="119"/>
      <c r="I16" s="86"/>
      <c r="J16" s="86"/>
      <c r="K16" s="86"/>
      <c r="L16" s="86"/>
      <c r="M16" s="86"/>
      <c r="N16" s="377"/>
      <c r="T16" s="438"/>
      <c r="V16" s="440"/>
    </row>
    <row r="17" spans="1:22" s="362" customFormat="1" ht="15.75">
      <c r="A17" s="121" t="s">
        <v>253</v>
      </c>
      <c r="B17" s="118" t="s">
        <v>49</v>
      </c>
      <c r="C17" s="64"/>
      <c r="D17" s="86" t="s">
        <v>259</v>
      </c>
      <c r="E17" s="94"/>
      <c r="F17" s="94"/>
      <c r="G17" s="175">
        <v>2</v>
      </c>
      <c r="H17" s="119">
        <f t="shared" si="0"/>
        <v>60</v>
      </c>
      <c r="I17" s="86">
        <f>J17+K17+L17</f>
        <v>24</v>
      </c>
      <c r="J17" s="86">
        <v>16</v>
      </c>
      <c r="K17" s="86"/>
      <c r="L17" s="86">
        <v>8</v>
      </c>
      <c r="M17" s="86">
        <f>H17-I17</f>
        <v>36</v>
      </c>
      <c r="N17" s="377">
        <v>3</v>
      </c>
      <c r="O17" s="362">
        <v>2</v>
      </c>
      <c r="T17" s="438"/>
      <c r="V17" s="440"/>
    </row>
    <row r="18" spans="1:21" s="211" customFormat="1" ht="16.5" thickBot="1">
      <c r="A18" s="177" t="s">
        <v>155</v>
      </c>
      <c r="B18" s="422" t="s">
        <v>234</v>
      </c>
      <c r="C18" s="178"/>
      <c r="D18" s="179"/>
      <c r="E18" s="180"/>
      <c r="F18" s="180"/>
      <c r="G18" s="181">
        <v>3</v>
      </c>
      <c r="H18" s="182">
        <f t="shared" si="0"/>
        <v>90</v>
      </c>
      <c r="I18" s="179"/>
      <c r="J18" s="179"/>
      <c r="K18" s="179"/>
      <c r="L18" s="179"/>
      <c r="M18" s="423"/>
      <c r="N18" s="431"/>
      <c r="U18" s="362"/>
    </row>
    <row r="19" spans="1:21" s="211" customFormat="1" ht="16.5" thickBot="1">
      <c r="A19" s="324"/>
      <c r="B19" s="325" t="s">
        <v>49</v>
      </c>
      <c r="C19" s="326"/>
      <c r="D19" s="327" t="s">
        <v>259</v>
      </c>
      <c r="E19" s="171"/>
      <c r="F19" s="171"/>
      <c r="G19" s="328">
        <v>2</v>
      </c>
      <c r="H19" s="329">
        <f t="shared" si="0"/>
        <v>60</v>
      </c>
      <c r="I19" s="327">
        <v>21</v>
      </c>
      <c r="J19" s="327">
        <v>16</v>
      </c>
      <c r="K19" s="327"/>
      <c r="L19" s="327">
        <v>8</v>
      </c>
      <c r="M19" s="330">
        <v>39</v>
      </c>
      <c r="N19" s="431">
        <v>3</v>
      </c>
      <c r="O19" s="211">
        <v>2</v>
      </c>
      <c r="U19" s="362"/>
    </row>
    <row r="20" spans="1:21" s="31" customFormat="1" ht="15.75">
      <c r="A20" s="70"/>
      <c r="B20" s="331" t="s">
        <v>305</v>
      </c>
      <c r="C20" s="332"/>
      <c r="D20" s="333"/>
      <c r="E20" s="334" t="s">
        <v>259</v>
      </c>
      <c r="F20" s="334"/>
      <c r="G20" s="176">
        <v>1</v>
      </c>
      <c r="H20" s="335">
        <v>30</v>
      </c>
      <c r="I20" s="336">
        <v>20</v>
      </c>
      <c r="J20" s="336"/>
      <c r="K20" s="334"/>
      <c r="L20" s="334">
        <v>20</v>
      </c>
      <c r="M20" s="337">
        <f>H20-I20</f>
        <v>10</v>
      </c>
      <c r="N20" s="432">
        <v>1</v>
      </c>
      <c r="U20" s="97"/>
    </row>
    <row r="21" spans="1:14" s="31" customFormat="1" ht="16.5" thickBot="1">
      <c r="A21" s="1365" t="s">
        <v>297</v>
      </c>
      <c r="B21" s="1366"/>
      <c r="C21" s="1366"/>
      <c r="D21" s="1366"/>
      <c r="E21" s="1366"/>
      <c r="F21" s="1366"/>
      <c r="G21" s="1366"/>
      <c r="H21" s="1366"/>
      <c r="I21" s="1366"/>
      <c r="J21" s="1366"/>
      <c r="K21" s="1366"/>
      <c r="L21" s="1366"/>
      <c r="M21" s="1366"/>
      <c r="N21" s="441">
        <f>SUM(N8:N20)</f>
        <v>18</v>
      </c>
    </row>
    <row r="22" spans="1:14" s="32" customFormat="1" ht="16.5" thickBot="1">
      <c r="A22" s="1365" t="s">
        <v>31</v>
      </c>
      <c r="B22" s="1366"/>
      <c r="C22" s="1366"/>
      <c r="D22" s="1366"/>
      <c r="E22" s="1366"/>
      <c r="F22" s="1366"/>
      <c r="G22" s="1366"/>
      <c r="H22" s="1366"/>
      <c r="I22" s="1366"/>
      <c r="J22" s="1366"/>
      <c r="K22" s="1366"/>
      <c r="L22" s="1366"/>
      <c r="M22" s="1366"/>
      <c r="N22" s="433">
        <v>1</v>
      </c>
    </row>
    <row r="23" spans="1:14" s="32" customFormat="1" ht="16.5" thickBot="1">
      <c r="A23" s="1365" t="s">
        <v>46</v>
      </c>
      <c r="B23" s="1366"/>
      <c r="C23" s="1366"/>
      <c r="D23" s="1366"/>
      <c r="E23" s="1366"/>
      <c r="F23" s="1366"/>
      <c r="G23" s="1366"/>
      <c r="H23" s="1366"/>
      <c r="I23" s="1366"/>
      <c r="J23" s="1366"/>
      <c r="K23" s="1366"/>
      <c r="L23" s="1366"/>
      <c r="M23" s="1366"/>
      <c r="N23" s="434">
        <v>6</v>
      </c>
    </row>
    <row r="24" spans="1:14" s="32" customFormat="1" ht="16.5" thickBot="1">
      <c r="A24" s="1365" t="s">
        <v>32</v>
      </c>
      <c r="B24" s="1366"/>
      <c r="C24" s="1366"/>
      <c r="D24" s="1366"/>
      <c r="E24" s="1366"/>
      <c r="F24" s="1366"/>
      <c r="G24" s="1366"/>
      <c r="H24" s="1366"/>
      <c r="I24" s="1366"/>
      <c r="J24" s="1366"/>
      <c r="K24" s="1366"/>
      <c r="L24" s="1366"/>
      <c r="M24" s="1366"/>
      <c r="N24" s="381">
        <v>1</v>
      </c>
    </row>
    <row r="25" spans="1:15" ht="15.75">
      <c r="A25" s="189"/>
      <c r="C25" s="33"/>
      <c r="D25" s="32"/>
      <c r="E25" s="33"/>
      <c r="F25" s="33"/>
      <c r="G25" s="33"/>
      <c r="H25" s="33"/>
      <c r="N25" s="435"/>
      <c r="O25" s="38" t="e">
        <f>#REF!+#REF!</f>
        <v>#REF!</v>
      </c>
    </row>
    <row r="26" spans="1:14" ht="18.75">
      <c r="A26" s="189"/>
      <c r="B26" s="427" t="s">
        <v>51</v>
      </c>
      <c r="C26" s="33"/>
      <c r="D26" s="32"/>
      <c r="E26" s="33"/>
      <c r="F26" s="33"/>
      <c r="G26" s="33"/>
      <c r="H26" s="33"/>
      <c r="N26" s="436"/>
    </row>
    <row r="27" spans="1:14" ht="15.75">
      <c r="A27" s="189"/>
      <c r="C27" s="33"/>
      <c r="D27" s="32"/>
      <c r="E27" s="33"/>
      <c r="F27" s="33"/>
      <c r="G27" s="33"/>
      <c r="H27" s="33"/>
      <c r="N27" s="382"/>
    </row>
    <row r="28" spans="2:7" ht="15.75">
      <c r="B28" s="191"/>
      <c r="C28" s="191"/>
      <c r="D28" s="192"/>
      <c r="E28" s="191"/>
      <c r="F28" s="191"/>
      <c r="G28" s="192"/>
    </row>
    <row r="29" spans="2:7" ht="15.75">
      <c r="B29" s="191"/>
      <c r="C29" s="191"/>
      <c r="D29" s="191"/>
      <c r="E29" s="191"/>
      <c r="F29" s="191"/>
      <c r="G29" s="192"/>
    </row>
    <row r="30" spans="2:7" ht="15.75">
      <c r="B30" s="191"/>
      <c r="C30" s="191"/>
      <c r="D30" s="191"/>
      <c r="E30" s="191"/>
      <c r="F30" s="191"/>
      <c r="G30" s="192"/>
    </row>
    <row r="31" spans="2:7" ht="15.75">
      <c r="B31" s="191"/>
      <c r="C31" s="191"/>
      <c r="D31" s="192"/>
      <c r="E31" s="191"/>
      <c r="F31" s="191"/>
      <c r="G31" s="192"/>
    </row>
    <row r="32" spans="2:7" ht="15.75">
      <c r="B32" s="191"/>
      <c r="C32" s="191"/>
      <c r="D32" s="191"/>
      <c r="E32" s="191"/>
      <c r="F32" s="191"/>
      <c r="G32" s="194"/>
    </row>
    <row r="33" spans="2:7" ht="15.75">
      <c r="B33" s="191"/>
      <c r="C33" s="191"/>
      <c r="D33" s="191"/>
      <c r="E33" s="191"/>
      <c r="F33" s="191"/>
      <c r="G33" s="194"/>
    </row>
    <row r="34" spans="2:7" ht="15.75">
      <c r="B34" s="191"/>
      <c r="C34" s="191"/>
      <c r="D34" s="194"/>
      <c r="E34" s="191"/>
      <c r="F34" s="191"/>
      <c r="G34" s="194"/>
    </row>
    <row r="35" spans="2:7" ht="15.75">
      <c r="B35" s="191"/>
      <c r="C35" s="192"/>
      <c r="D35" s="191"/>
      <c r="E35" s="191"/>
      <c r="F35" s="191"/>
      <c r="G35" s="194"/>
    </row>
    <row r="36" spans="2:7" ht="15.75">
      <c r="B36" s="191"/>
      <c r="C36" s="191"/>
      <c r="D36" s="191"/>
      <c r="E36" s="191"/>
      <c r="F36" s="191"/>
      <c r="G36" s="192"/>
    </row>
    <row r="37" spans="2:7" ht="15.75">
      <c r="B37" s="191"/>
      <c r="C37" s="191"/>
      <c r="D37" s="194"/>
      <c r="E37" s="191"/>
      <c r="F37" s="191"/>
      <c r="G37" s="194"/>
    </row>
    <row r="38" spans="2:9" ht="16.5">
      <c r="B38" s="218"/>
      <c r="C38" s="219" t="e">
        <f>#REF!</f>
        <v>#REF!</v>
      </c>
      <c r="D38" s="219" t="e">
        <f>#REF!</f>
        <v>#REF!</v>
      </c>
      <c r="E38" s="219" t="e">
        <f>#REF!</f>
        <v>#REF!</v>
      </c>
      <c r="F38" s="219" t="e">
        <f>#REF!</f>
        <v>#REF!</v>
      </c>
      <c r="G38" s="219" t="e">
        <f>#REF!</f>
        <v>#REF!</v>
      </c>
      <c r="H38" s="219" t="str">
        <f>N5</f>
        <v>4б</v>
      </c>
      <c r="I38" s="218"/>
    </row>
    <row r="39" spans="2:9" ht="16.5">
      <c r="B39" s="220" t="s">
        <v>274</v>
      </c>
      <c r="C39" s="219"/>
      <c r="D39" s="219"/>
      <c r="E39" s="219"/>
      <c r="F39" s="219"/>
      <c r="G39" s="219"/>
      <c r="H39" s="219"/>
      <c r="I39" s="218"/>
    </row>
    <row r="40" spans="2:9" ht="16.5">
      <c r="B40" s="220" t="s">
        <v>275</v>
      </c>
      <c r="C40" s="221">
        <f aca="true" t="shared" si="1" ref="C40:H40">COUNTIF($C8:$C9,C38)</f>
        <v>0</v>
      </c>
      <c r="D40" s="221">
        <f t="shared" si="1"/>
        <v>0</v>
      </c>
      <c r="E40" s="221">
        <f t="shared" si="1"/>
        <v>0</v>
      </c>
      <c r="F40" s="221">
        <f t="shared" si="1"/>
        <v>0</v>
      </c>
      <c r="G40" s="221">
        <f t="shared" si="1"/>
        <v>0</v>
      </c>
      <c r="H40" s="221">
        <f t="shared" si="1"/>
        <v>0</v>
      </c>
      <c r="I40" s="222">
        <f aca="true" t="shared" si="2" ref="I40:I61">SUM(C40:H40)</f>
        <v>0</v>
      </c>
    </row>
    <row r="41" spans="2:9" ht="16.5">
      <c r="B41" s="220" t="s">
        <v>276</v>
      </c>
      <c r="C41" s="219">
        <f>COUNTIF($D8:$D9,C38)</f>
        <v>0</v>
      </c>
      <c r="D41" s="219">
        <f>COUNTIF($D8:$D9,D38)</f>
        <v>0</v>
      </c>
      <c r="E41" s="219">
        <f>COUNTIF($D8:$D9,E38)+1</f>
        <v>1</v>
      </c>
      <c r="F41" s="219">
        <f>COUNTIF($D8:$D9,F38)</f>
        <v>0</v>
      </c>
      <c r="G41" s="219">
        <f>COUNTIF($D8:$D9,G38)</f>
        <v>0</v>
      </c>
      <c r="H41" s="219">
        <f>COUNTIF($D8:$D9,H38)</f>
        <v>1</v>
      </c>
      <c r="I41" s="222">
        <f t="shared" si="2"/>
        <v>2</v>
      </c>
    </row>
    <row r="42" spans="2:9" ht="16.5">
      <c r="B42" s="220" t="s">
        <v>277</v>
      </c>
      <c r="C42" s="219"/>
      <c r="D42" s="219"/>
      <c r="E42" s="219"/>
      <c r="F42" s="219"/>
      <c r="G42" s="219"/>
      <c r="H42" s="219"/>
      <c r="I42" s="222">
        <f t="shared" si="2"/>
        <v>0</v>
      </c>
    </row>
    <row r="43" spans="2:9" ht="16.5">
      <c r="B43" s="220"/>
      <c r="C43" s="219"/>
      <c r="D43" s="219"/>
      <c r="E43" s="219"/>
      <c r="F43" s="219"/>
      <c r="G43" s="219"/>
      <c r="H43" s="219"/>
      <c r="I43" s="222">
        <f t="shared" si="2"/>
        <v>0</v>
      </c>
    </row>
    <row r="44" spans="2:9" ht="16.5">
      <c r="B44" s="220" t="s">
        <v>278</v>
      </c>
      <c r="C44" s="223"/>
      <c r="D44" s="224"/>
      <c r="E44" s="224"/>
      <c r="F44" s="223"/>
      <c r="G44" s="223"/>
      <c r="H44" s="223"/>
      <c r="I44" s="222">
        <f t="shared" si="2"/>
        <v>0</v>
      </c>
    </row>
    <row r="45" spans="2:9" ht="16.5">
      <c r="B45" s="220" t="s">
        <v>275</v>
      </c>
      <c r="C45" s="223" t="e">
        <f>COUNTIF(#REF!,C38)</f>
        <v>#REF!</v>
      </c>
      <c r="D45" s="223" t="e">
        <f>COUNTIF(#REF!,D38)</f>
        <v>#REF!</v>
      </c>
      <c r="E45" s="223" t="e">
        <f>COUNTIF(#REF!,E38)</f>
        <v>#REF!</v>
      </c>
      <c r="F45" s="223" t="e">
        <f>COUNTIF(#REF!,F38)</f>
        <v>#REF!</v>
      </c>
      <c r="G45" s="223" t="e">
        <f>COUNTIF(#REF!,G38)</f>
        <v>#REF!</v>
      </c>
      <c r="H45" s="223" t="e">
        <f>COUNTIF(#REF!,H38)</f>
        <v>#REF!</v>
      </c>
      <c r="I45" s="222" t="e">
        <f t="shared" si="2"/>
        <v>#REF!</v>
      </c>
    </row>
    <row r="46" spans="2:9" ht="16.5">
      <c r="B46" s="220" t="s">
        <v>276</v>
      </c>
      <c r="C46" s="223" t="e">
        <f>COUNTIF(#REF!,C38)</f>
        <v>#REF!</v>
      </c>
      <c r="D46" s="223" t="e">
        <f>COUNTIF(#REF!,D38)</f>
        <v>#REF!</v>
      </c>
      <c r="E46" s="223" t="e">
        <f>COUNTIF(#REF!,E38)</f>
        <v>#REF!</v>
      </c>
      <c r="F46" s="223" t="e">
        <f>COUNTIF(#REF!,F38)</f>
        <v>#REF!</v>
      </c>
      <c r="G46" s="223" t="e">
        <f>COUNTIF(#REF!,G38)</f>
        <v>#REF!</v>
      </c>
      <c r="H46" s="223" t="e">
        <f>COUNTIF(#REF!,H38)</f>
        <v>#REF!</v>
      </c>
      <c r="I46" s="222" t="e">
        <f t="shared" si="2"/>
        <v>#REF!</v>
      </c>
    </row>
    <row r="47" spans="2:9" ht="16.5">
      <c r="B47" s="220" t="s">
        <v>277</v>
      </c>
      <c r="C47" s="223"/>
      <c r="D47" s="224"/>
      <c r="E47" s="224"/>
      <c r="F47" s="223"/>
      <c r="G47" s="223"/>
      <c r="H47" s="223"/>
      <c r="I47" s="222">
        <f t="shared" si="2"/>
        <v>0</v>
      </c>
    </row>
    <row r="48" spans="2:9" ht="16.5">
      <c r="B48" s="220"/>
      <c r="C48" s="223"/>
      <c r="D48" s="224"/>
      <c r="E48" s="224"/>
      <c r="F48" s="223"/>
      <c r="G48" s="223"/>
      <c r="H48" s="223"/>
      <c r="I48" s="222">
        <f t="shared" si="2"/>
        <v>0</v>
      </c>
    </row>
    <row r="49" spans="2:9" ht="16.5">
      <c r="B49" s="220" t="s">
        <v>279</v>
      </c>
      <c r="C49" s="223"/>
      <c r="D49" s="224"/>
      <c r="E49" s="224"/>
      <c r="F49" s="223"/>
      <c r="G49" s="223"/>
      <c r="H49" s="223"/>
      <c r="I49" s="222">
        <f t="shared" si="2"/>
        <v>0</v>
      </c>
    </row>
    <row r="50" spans="2:9" ht="16.5">
      <c r="B50" s="220" t="s">
        <v>275</v>
      </c>
      <c r="C50" s="223">
        <f aca="true" t="shared" si="3" ref="C50:H50">COUNTIF($C10:$C11,C38)</f>
        <v>0</v>
      </c>
      <c r="D50" s="223">
        <f t="shared" si="3"/>
        <v>0</v>
      </c>
      <c r="E50" s="223">
        <f t="shared" si="3"/>
        <v>0</v>
      </c>
      <c r="F50" s="223">
        <f t="shared" si="3"/>
        <v>0</v>
      </c>
      <c r="G50" s="223">
        <f t="shared" si="3"/>
        <v>0</v>
      </c>
      <c r="H50" s="223">
        <f t="shared" si="3"/>
        <v>1</v>
      </c>
      <c r="I50" s="222">
        <f t="shared" si="2"/>
        <v>1</v>
      </c>
    </row>
    <row r="51" spans="2:9" ht="16.5">
      <c r="B51" s="220" t="s">
        <v>276</v>
      </c>
      <c r="C51" s="223">
        <f aca="true" t="shared" si="4" ref="C51:H51">COUNTIF($D10:$D11,C38)</f>
        <v>0</v>
      </c>
      <c r="D51" s="223">
        <f t="shared" si="4"/>
        <v>0</v>
      </c>
      <c r="E51" s="223">
        <f t="shared" si="4"/>
        <v>0</v>
      </c>
      <c r="F51" s="223">
        <f t="shared" si="4"/>
        <v>0</v>
      </c>
      <c r="G51" s="223">
        <f t="shared" si="4"/>
        <v>0</v>
      </c>
      <c r="H51" s="223">
        <f t="shared" si="4"/>
        <v>0</v>
      </c>
      <c r="I51" s="222">
        <f t="shared" si="2"/>
        <v>0</v>
      </c>
    </row>
    <row r="52" spans="2:9" ht="16.5">
      <c r="B52" s="220" t="s">
        <v>277</v>
      </c>
      <c r="C52" s="223"/>
      <c r="D52" s="224"/>
      <c r="E52" s="224"/>
      <c r="F52" s="223">
        <v>2</v>
      </c>
      <c r="G52" s="223"/>
      <c r="H52" s="223"/>
      <c r="I52" s="222">
        <f t="shared" si="2"/>
        <v>2</v>
      </c>
    </row>
    <row r="53" spans="2:9" ht="16.5">
      <c r="B53" s="219"/>
      <c r="C53" s="223"/>
      <c r="D53" s="224"/>
      <c r="E53" s="224"/>
      <c r="F53" s="223"/>
      <c r="G53" s="223"/>
      <c r="H53" s="223"/>
      <c r="I53" s="222">
        <f t="shared" si="2"/>
        <v>0</v>
      </c>
    </row>
    <row r="54" spans="2:9" ht="16.5">
      <c r="B54" s="219" t="s">
        <v>280</v>
      </c>
      <c r="C54" s="223"/>
      <c r="D54" s="224"/>
      <c r="E54" s="224"/>
      <c r="F54" s="223"/>
      <c r="G54" s="223"/>
      <c r="H54" s="223"/>
      <c r="I54" s="222">
        <f t="shared" si="2"/>
        <v>0</v>
      </c>
    </row>
    <row r="55" spans="2:9" ht="16.5">
      <c r="B55" s="225" t="s">
        <v>275</v>
      </c>
      <c r="C55" s="223">
        <f aca="true" t="shared" si="5" ref="C55:H55">COUNTIF($C12:$C19,C38)</f>
        <v>0</v>
      </c>
      <c r="D55" s="223">
        <f t="shared" si="5"/>
        <v>0</v>
      </c>
      <c r="E55" s="223">
        <f t="shared" si="5"/>
        <v>0</v>
      </c>
      <c r="F55" s="223">
        <f t="shared" si="5"/>
        <v>0</v>
      </c>
      <c r="G55" s="223">
        <f t="shared" si="5"/>
        <v>0</v>
      </c>
      <c r="H55" s="223">
        <f t="shared" si="5"/>
        <v>0</v>
      </c>
      <c r="I55" s="222">
        <f t="shared" si="2"/>
        <v>0</v>
      </c>
    </row>
    <row r="56" spans="2:9" ht="16.5">
      <c r="B56" s="225" t="s">
        <v>276</v>
      </c>
      <c r="C56" s="223">
        <f aca="true" t="shared" si="6" ref="C56:H56">COUNTIF($D12:$D19,C38)</f>
        <v>0</v>
      </c>
      <c r="D56" s="223">
        <f t="shared" si="6"/>
        <v>0</v>
      </c>
      <c r="E56" s="223">
        <f t="shared" si="6"/>
        <v>0</v>
      </c>
      <c r="F56" s="223">
        <f t="shared" si="6"/>
        <v>0</v>
      </c>
      <c r="G56" s="223">
        <f t="shared" si="6"/>
        <v>0</v>
      </c>
      <c r="H56" s="223">
        <f t="shared" si="6"/>
        <v>4</v>
      </c>
      <c r="I56" s="222">
        <f t="shared" si="2"/>
        <v>4</v>
      </c>
    </row>
    <row r="57" spans="2:9" ht="16.5">
      <c r="B57" s="225" t="s">
        <v>277</v>
      </c>
      <c r="C57" s="223"/>
      <c r="D57" s="224"/>
      <c r="E57" s="224"/>
      <c r="F57" s="223"/>
      <c r="G57" s="223"/>
      <c r="H57" s="223">
        <v>1</v>
      </c>
      <c r="I57" s="222">
        <f t="shared" si="2"/>
        <v>1</v>
      </c>
    </row>
    <row r="58" spans="2:9" ht="16.5">
      <c r="B58" s="219"/>
      <c r="C58" s="223"/>
      <c r="D58" s="224"/>
      <c r="E58" s="224"/>
      <c r="F58" s="223"/>
      <c r="G58" s="223"/>
      <c r="H58" s="223"/>
      <c r="I58" s="222">
        <f t="shared" si="2"/>
        <v>0</v>
      </c>
    </row>
    <row r="59" spans="2:9" ht="16.5">
      <c r="B59" s="219" t="s">
        <v>281</v>
      </c>
      <c r="C59" s="223"/>
      <c r="D59" s="224"/>
      <c r="E59" s="224"/>
      <c r="F59" s="223"/>
      <c r="G59" s="223"/>
      <c r="H59" s="223">
        <v>1</v>
      </c>
      <c r="I59" s="222">
        <f t="shared" si="2"/>
        <v>1</v>
      </c>
    </row>
    <row r="60" spans="2:9" ht="16.5">
      <c r="B60" s="219" t="s">
        <v>282</v>
      </c>
      <c r="C60" s="223"/>
      <c r="D60" s="224"/>
      <c r="E60" s="224"/>
      <c r="F60" s="223"/>
      <c r="G60" s="223"/>
      <c r="H60" s="223"/>
      <c r="I60" s="222">
        <f t="shared" si="2"/>
        <v>0</v>
      </c>
    </row>
    <row r="61" spans="2:9" ht="16.5">
      <c r="B61" s="225" t="s">
        <v>275</v>
      </c>
      <c r="C61" s="223" t="e">
        <f aca="true" t="shared" si="7" ref="C61:H61">C40+C45+C50+C55</f>
        <v>#REF!</v>
      </c>
      <c r="D61" s="223" t="e">
        <f t="shared" si="7"/>
        <v>#REF!</v>
      </c>
      <c r="E61" s="223" t="e">
        <f t="shared" si="7"/>
        <v>#REF!</v>
      </c>
      <c r="F61" s="223" t="e">
        <f t="shared" si="7"/>
        <v>#REF!</v>
      </c>
      <c r="G61" s="223" t="e">
        <f t="shared" si="7"/>
        <v>#REF!</v>
      </c>
      <c r="H61" s="223" t="e">
        <f t="shared" si="7"/>
        <v>#REF!</v>
      </c>
      <c r="I61" s="222" t="e">
        <f t="shared" si="2"/>
        <v>#REF!</v>
      </c>
    </row>
    <row r="62" spans="2:9" ht="16.5">
      <c r="B62" s="225" t="s">
        <v>276</v>
      </c>
      <c r="C62" s="223" t="e">
        <f>C41+C46+C51+C56</f>
        <v>#REF!</v>
      </c>
      <c r="D62" s="223" t="e">
        <f>D41+D46+D51+D56</f>
        <v>#REF!</v>
      </c>
      <c r="E62" s="223" t="e">
        <f>E41+E46+E51+E56</f>
        <v>#REF!</v>
      </c>
      <c r="F62" s="223" t="e">
        <f>F41+F46+F51+F56</f>
        <v>#REF!</v>
      </c>
      <c r="G62" s="223" t="e">
        <f>G41+G46+G51+G56</f>
        <v>#REF!</v>
      </c>
      <c r="H62" s="223" t="e">
        <f>H41+H46+H51+H56+H59</f>
        <v>#REF!</v>
      </c>
      <c r="I62" s="218"/>
    </row>
    <row r="63" spans="2:9" ht="16.5">
      <c r="B63" s="225" t="s">
        <v>277</v>
      </c>
      <c r="C63" s="223"/>
      <c r="D63" s="224"/>
      <c r="E63" s="224"/>
      <c r="F63" s="223"/>
      <c r="G63" s="223"/>
      <c r="H63" s="223">
        <v>1</v>
      </c>
      <c r="I63" s="218"/>
    </row>
  </sheetData>
  <sheetProtection/>
  <mergeCells count="22">
    <mergeCell ref="I4:I7"/>
    <mergeCell ref="J4:J7"/>
    <mergeCell ref="A23:M23"/>
    <mergeCell ref="L4:L7"/>
    <mergeCell ref="I3:L3"/>
    <mergeCell ref="C4:C7"/>
    <mergeCell ref="E2:E7"/>
    <mergeCell ref="A2:A7"/>
    <mergeCell ref="B2:B7"/>
    <mergeCell ref="C2:D3"/>
    <mergeCell ref="F2:F7"/>
    <mergeCell ref="D4:D7"/>
    <mergeCell ref="A24:M24"/>
    <mergeCell ref="A22:M22"/>
    <mergeCell ref="U2:U7"/>
    <mergeCell ref="A21:M21"/>
    <mergeCell ref="A1:M1"/>
    <mergeCell ref="G2:G7"/>
    <mergeCell ref="H2:M2"/>
    <mergeCell ref="M3:M7"/>
    <mergeCell ref="H3:H7"/>
    <mergeCell ref="K4:K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2018-06-11T05:40:17Z</cp:lastPrinted>
  <dcterms:created xsi:type="dcterms:W3CDTF">2003-06-23T04:55:14Z</dcterms:created>
  <dcterms:modified xsi:type="dcterms:W3CDTF">2018-07-10T05:15:29Z</dcterms:modified>
  <cp:category/>
  <cp:version/>
  <cp:contentType/>
  <cp:contentStatus/>
</cp:coreProperties>
</file>